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tabRatio="599" activeTab="0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<sst xmlns="http://schemas.openxmlformats.org/spreadsheetml/2006/main" count="364" uniqueCount="298">
  <si>
    <t>BTM RESOURCES BERHAD (303962-T)</t>
  </si>
  <si>
    <t>(Incorporated In Malaysia)</t>
  </si>
  <si>
    <t>Condensed Consolidated Balance Sheet</t>
  </si>
  <si>
    <t>Unaudited</t>
  </si>
  <si>
    <t>as at</t>
  </si>
  <si>
    <t>Audited</t>
  </si>
  <si>
    <t>RM'000</t>
  </si>
  <si>
    <t>Inventories</t>
  </si>
  <si>
    <t>Trade receivables</t>
  </si>
  <si>
    <t>Cash and bank balances</t>
  </si>
  <si>
    <t>Trade payables</t>
  </si>
  <si>
    <t>Amount due to directors</t>
  </si>
  <si>
    <t>Other payables and accruals</t>
  </si>
  <si>
    <t xml:space="preserve"> </t>
  </si>
  <si>
    <t xml:space="preserve">Current </t>
  </si>
  <si>
    <t>Quarter</t>
  </si>
  <si>
    <t>Comparative</t>
  </si>
  <si>
    <t>Current</t>
  </si>
  <si>
    <t>Year 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</si>
  <si>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</si>
  <si>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</si>
  <si>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</si>
  <si>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</si>
  <si>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</si>
  <si>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</si>
  <si>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</si>
  <si>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 xml:space="preserve">  - Basic</t>
  </si>
  <si>
    <t xml:space="preserve">  - Diluted </t>
  </si>
  <si>
    <t>Share</t>
  </si>
  <si>
    <t>Capital</t>
  </si>
  <si>
    <t>Premium</t>
  </si>
  <si>
    <t>Non-distributable</t>
  </si>
  <si>
    <t>Distributable</t>
  </si>
  <si>
    <t>Revaluation</t>
  </si>
  <si>
    <t>and other</t>
  </si>
  <si>
    <t>Retained</t>
  </si>
  <si>
    <t>earnings</t>
  </si>
  <si>
    <t>Total</t>
  </si>
  <si>
    <t>Loss before taxation</t>
  </si>
  <si>
    <t>Interest paid</t>
  </si>
  <si>
    <t xml:space="preserve">NOTES </t>
  </si>
  <si>
    <t>1.</t>
  </si>
  <si>
    <t>Basis of Preparation and Accounting Policies</t>
  </si>
  <si>
    <t>2.</t>
  </si>
  <si>
    <t xml:space="preserve">Audit Qualification of Preceding Annual Financial Statements </t>
  </si>
  <si>
    <t>qualification.</t>
  </si>
  <si>
    <t>3.</t>
  </si>
  <si>
    <t xml:space="preserve">Seasonal or Cyclical Factors </t>
  </si>
  <si>
    <t>The business operations of the Group were not materially affected by any seasonal or</t>
  </si>
  <si>
    <t>4.</t>
  </si>
  <si>
    <t>5.</t>
  </si>
  <si>
    <t xml:space="preserve">Changes in Estimates </t>
  </si>
  <si>
    <t>6.</t>
  </si>
  <si>
    <t>Debt and Equity Securities</t>
  </si>
  <si>
    <t>7.</t>
  </si>
  <si>
    <t>Dividend Paid</t>
  </si>
  <si>
    <t>8.</t>
  </si>
  <si>
    <t>Segmental Information</t>
  </si>
  <si>
    <t>9.</t>
  </si>
  <si>
    <t>Revaluation of Property, Plant and Equipment</t>
  </si>
  <si>
    <t>10.</t>
  </si>
  <si>
    <t>Material Events Subsequent to the end of the Reporting Period</t>
  </si>
  <si>
    <t>11.</t>
  </si>
  <si>
    <t>Changes in the Composition of the Group</t>
  </si>
  <si>
    <t>12.</t>
  </si>
  <si>
    <t>Contingent Liabilities</t>
  </si>
  <si>
    <t>13.</t>
  </si>
  <si>
    <t>Performance Review on the Results of the Group</t>
  </si>
  <si>
    <t>14.</t>
  </si>
  <si>
    <t>15.</t>
  </si>
  <si>
    <t>16.</t>
  </si>
  <si>
    <t>Variance of Actual Profit From Forecast Profit</t>
  </si>
  <si>
    <t>This is not applicable.</t>
  </si>
  <si>
    <t>17.</t>
  </si>
  <si>
    <t>Details of taxation are as follows :</t>
  </si>
  <si>
    <t>Current Year</t>
  </si>
  <si>
    <t xml:space="preserve">Current Year </t>
  </si>
  <si>
    <t>To date</t>
  </si>
  <si>
    <t>Current taxation</t>
  </si>
  <si>
    <t>Deferred taxation</t>
  </si>
  <si>
    <t>(Over)/under provision in prior year</t>
  </si>
  <si>
    <t>18.</t>
  </si>
  <si>
    <t xml:space="preserve">Sale of Unquoted Investment and Properties </t>
  </si>
  <si>
    <t>19.</t>
  </si>
  <si>
    <t>Quoted Securities</t>
  </si>
  <si>
    <t>20.</t>
  </si>
  <si>
    <t>Status of Corporate Proposals</t>
  </si>
  <si>
    <t>a)</t>
  </si>
  <si>
    <t>21.</t>
  </si>
  <si>
    <t xml:space="preserve">Group Borrowings </t>
  </si>
  <si>
    <t xml:space="preserve">Short Term Borrowings </t>
  </si>
  <si>
    <t>22.</t>
  </si>
  <si>
    <t xml:space="preserve">Off Balance Sheet Financial Instruments </t>
  </si>
  <si>
    <t>23.</t>
  </si>
  <si>
    <t>Material Litigation</t>
  </si>
  <si>
    <t>24.</t>
  </si>
  <si>
    <t>Dividends</t>
  </si>
  <si>
    <t>25.</t>
  </si>
  <si>
    <t>Earnings /(Loss) per Ordinary Share</t>
  </si>
  <si>
    <t>BY ORDER OF THE BOARD</t>
  </si>
  <si>
    <t>Unaudited Condensed Consolidated Income Statements</t>
  </si>
  <si>
    <t>Unaudited Condensed Consolidated Statement of Changes in Equity</t>
  </si>
  <si>
    <t>Unaudited Condensed Consolidated Cash Flow Statements</t>
  </si>
  <si>
    <t>Cumulative</t>
  </si>
  <si>
    <t>There were no dividends paid during the current financial quarter.</t>
  </si>
  <si>
    <t>cyclical factors during the current financial quarter.</t>
  </si>
  <si>
    <t>Other receivables and deposits</t>
  </si>
  <si>
    <t>(The Condensed Consolidated Income Statements should be read in conjunction with the Annual Financial Report for</t>
  </si>
  <si>
    <t>(The condensed consolidated Balance Sheet should be read in conjunction with the Annual</t>
  </si>
  <si>
    <t>The audit report for the preceding annual financial statements was not subject to any</t>
  </si>
  <si>
    <t>The valuations of property, plant and equipment have been brought forward, without</t>
  </si>
  <si>
    <t>There were no material events subsequent to the end of the current financial quarter that</t>
  </si>
  <si>
    <t>There is no pending material litigation for the Group at the date of this report.</t>
  </si>
  <si>
    <t>No dividend has been recommended or declared for the current financial quarter.</t>
  </si>
  <si>
    <t>CASH FLOWS FROM OPERATING ACTIVITIES</t>
  </si>
  <si>
    <t>Adjustments for:-</t>
  </si>
  <si>
    <t>Depreciation on property, plant and equipment</t>
  </si>
  <si>
    <t>Interest expense</t>
  </si>
  <si>
    <t>CASH FLOWS FROM INVESTING ACTIVITIES</t>
  </si>
  <si>
    <t>Purchase of property, plant and equipment</t>
  </si>
  <si>
    <t>CASH FLOWS FROM FINANCING ACTIVITIES</t>
  </si>
  <si>
    <t>Repayment of hire purchase</t>
  </si>
  <si>
    <t>CASH AND CASH EQUIVALENTS COMPRISE:-</t>
  </si>
  <si>
    <t>NET TANGIBLE ASSETS PER SHARE (RM)</t>
  </si>
  <si>
    <t>Unusual Items</t>
  </si>
  <si>
    <t>N/A - Not Applicable</t>
  </si>
  <si>
    <t>reserves</t>
  </si>
  <si>
    <t>There was no change in the composition of the Group during the current financial year</t>
  </si>
  <si>
    <t>to-date.</t>
  </si>
  <si>
    <t>The Group is principally engaged in the wood-based activity of logging, sawmilling, timber</t>
  </si>
  <si>
    <t>Changes in the Quarterly Results Compared to Preceeding Quarter</t>
  </si>
  <si>
    <t>Basic earnings/(loss) per share</t>
  </si>
  <si>
    <t>Weighted average number of</t>
  </si>
  <si>
    <t xml:space="preserve">   ordinary shares in issue ('000)</t>
  </si>
  <si>
    <t>Diluted earnings/(loss) per share</t>
  </si>
  <si>
    <t>N/A</t>
  </si>
  <si>
    <t>CASH AND CASH EQUIVALENTS AT 1ST JANUARY</t>
  </si>
  <si>
    <t>b)</t>
  </si>
  <si>
    <t>Less: Deposits pledged as securities</t>
  </si>
  <si>
    <t>There were no items affecting assets, liabilities, equity, net income, or cash flows that are</t>
  </si>
  <si>
    <t>unusual because of their nature, size, or incidence during the current financial quarter.</t>
  </si>
  <si>
    <t>There were no changes in estimates of amounts reported in prior financial years, that have</t>
  </si>
  <si>
    <t>a material effect in the current financial quarter.</t>
  </si>
  <si>
    <t>trading and manufacturing of moulding, finger-jointed and laminated timber i.e within a single</t>
  </si>
  <si>
    <t>have not been reflected in the financial statements for the said period as at the date of issue</t>
  </si>
  <si>
    <t>of this quarterly report.</t>
  </si>
  <si>
    <t>There is no financial instrument with material off balance sheet risk at the date of this report.</t>
  </si>
  <si>
    <t>Bank borrowings (secured)</t>
  </si>
  <si>
    <t>information reporting is not relevant in the context of the Group.</t>
  </si>
  <si>
    <t xml:space="preserve">(The Condensed Consolidated Statement of Changes in Equity should be read in </t>
  </si>
  <si>
    <t>Gain on disposal of property, plant and equipment</t>
  </si>
  <si>
    <t>Proceeds from disposal of property, plant and equipment</t>
  </si>
  <si>
    <t>Issue of shares</t>
  </si>
  <si>
    <t>industry segment and its operations are located wholly in Malaysia. Accordingly, segmental</t>
  </si>
  <si>
    <t>Surplus on revaluation of lands and</t>
  </si>
  <si>
    <t xml:space="preserve">  buildings, net of deferred tax</t>
  </si>
  <si>
    <t>The Group primarily depends on the income and contribution from the subsidiaries which</t>
  </si>
  <si>
    <t>ASSETS</t>
  </si>
  <si>
    <t>Non-Current Assets</t>
  </si>
  <si>
    <t>Property, plant and equipment</t>
  </si>
  <si>
    <t>Investments</t>
  </si>
  <si>
    <t>Total Non-Current Assets</t>
  </si>
  <si>
    <t>Current Assets</t>
  </si>
  <si>
    <t>Fixed deposits with a licensed bank</t>
  </si>
  <si>
    <t>Total Current Assets</t>
  </si>
  <si>
    <t>TOTAL ASSETS</t>
  </si>
  <si>
    <t>EQUITY AND LIABILITIES</t>
  </si>
  <si>
    <t xml:space="preserve">Equity Attributable To Equity Holders Of </t>
  </si>
  <si>
    <t>The Company</t>
  </si>
  <si>
    <t>Revaluation reserves</t>
  </si>
  <si>
    <t>Share capital</t>
  </si>
  <si>
    <t>Share premium</t>
  </si>
  <si>
    <t>Accumulated losses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</si>
  <si>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</si>
  <si>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</si>
  <si>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</si>
  <si>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</si>
  <si>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</si>
  <si>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</si>
  <si>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 xml:space="preserve">TOTAL EQUITY AND LIABILITIES </t>
  </si>
  <si>
    <t>Balance at 01-01-2007</t>
  </si>
  <si>
    <t>Bank overdrafts</t>
  </si>
  <si>
    <t>This consolidated interim financial statements are prepared in accordance with Financial</t>
  </si>
  <si>
    <t>Reporting Standard ("FRS") 134: "Interim Financial Reporting" and paragraph 9.22 of the</t>
  </si>
  <si>
    <t>Listing Requirements of Bursa Malaysia Securities Berhad, and should be read in</t>
  </si>
  <si>
    <t>conjunction with the Group's annual audited financial statements for the year ended 31</t>
  </si>
  <si>
    <t>The significant accounting policies and methods of computation adopted in this interim</t>
  </si>
  <si>
    <t>financial report are consistent with those adopted for the annual audited financial statements</t>
  </si>
  <si>
    <t>amendment from the previous annual financial statements.</t>
  </si>
  <si>
    <t>Prepaid lease payments</t>
  </si>
  <si>
    <t>financial institutions for credit facilities granted to subsidiary companies.</t>
  </si>
  <si>
    <t>The Company has contingent liabilities of RM17.67 million in respect of guarantees to</t>
  </si>
  <si>
    <t>Gain on disposal of quoted investment</t>
  </si>
  <si>
    <t>Proceeds from disposal of quoted investment</t>
  </si>
  <si>
    <t>Issuance of shares (net of expenses)</t>
  </si>
  <si>
    <t>NET INCREASE IN CASH AND CASH EQUIVALENTS</t>
  </si>
  <si>
    <t xml:space="preserve">   Before Tax</t>
  </si>
  <si>
    <t xml:space="preserve">   After Tax</t>
  </si>
  <si>
    <t>rely on the availability of raw materials. The Group is making arrangements to secure raw</t>
  </si>
  <si>
    <t>31/12/2007</t>
  </si>
  <si>
    <t>Repayment of term loan</t>
  </si>
  <si>
    <t>Operating loss before working capital changes</t>
  </si>
  <si>
    <t>Retirement benefits</t>
  </si>
  <si>
    <t>Financial Report for the year ended 31 December 2007)</t>
  </si>
  <si>
    <t>the year ended 31 December 2007)</t>
  </si>
  <si>
    <t>Balance at 01-01-2008</t>
  </si>
  <si>
    <t>conjunction with the Annual Financial Report for the year ended 31 December 2007.)</t>
  </si>
  <si>
    <t>December 2007.</t>
  </si>
  <si>
    <t>for the year ended 31 December 2007.</t>
  </si>
  <si>
    <t>There were no issuances, cancellations, repurchases, resale and repayments of debt and</t>
  </si>
  <si>
    <t>equity securities during the current financial year.</t>
  </si>
  <si>
    <t xml:space="preserve">There were no sale of unquoted investment and properties, respectively for the current </t>
  </si>
  <si>
    <t>quarter and financial year to-date.</t>
  </si>
  <si>
    <t xml:space="preserve">There were no purchase or disposal of quoted securities during the current quarter and </t>
  </si>
  <si>
    <t>financial year to-date.</t>
  </si>
  <si>
    <t>Long Term Borrowings</t>
  </si>
  <si>
    <t xml:space="preserve">     Secured - Term Loans</t>
  </si>
  <si>
    <t xml:space="preserve">                    - Term Loans</t>
  </si>
  <si>
    <t xml:space="preserve">     Secured - Overdraft</t>
  </si>
  <si>
    <t>Defined benefit obligations</t>
  </si>
  <si>
    <t>Tax paid</t>
  </si>
  <si>
    <t>Amortisation of prepaid lease payments</t>
  </si>
  <si>
    <t>As stipulated under the Listing Requirements of Bursa Securities ("Listing Requirements") ,</t>
  </si>
  <si>
    <t>the minimum issued and paid-up capital of a company listed on the Second Board of Bursa</t>
  </si>
  <si>
    <t>Securities shall be RM40 million. On 15 April 2008, Bursa Securities had suspended the</t>
  </si>
  <si>
    <t>trading of the securities of the Company and in the event the Company fail to comply with</t>
  </si>
  <si>
    <t>paragraph 8.16A of the Listing Requirements, upon the expiry of six (6) months from the</t>
  </si>
  <si>
    <t>date of suspension, delisting procedures shall commenced against the Company.</t>
  </si>
  <si>
    <t>Property, plant and equipment written off</t>
  </si>
  <si>
    <t>Interest on fixed deposits</t>
  </si>
  <si>
    <t>Interest received</t>
  </si>
  <si>
    <t>Decrease/(increase) in inventories</t>
  </si>
  <si>
    <t>(Decrease)/increase in trade payables</t>
  </si>
  <si>
    <t>Increase/(decrease) in amount due to directors</t>
  </si>
  <si>
    <t>Net cash generated from/(used in) operating activities</t>
  </si>
  <si>
    <t xml:space="preserve">Current Year Prospect </t>
  </si>
  <si>
    <t>Increase in short-term deposits pledged as security</t>
  </si>
  <si>
    <t>On 19 September 2008, the Company has entered into a Memorandum of Understanding</t>
  </si>
  <si>
    <t>("Acquiree Companies") in relation to the acquisition of the Acquiree Companies ("Proposed</t>
  </si>
  <si>
    <t>On 29 October 2008, Bursa Securities had granted the Company an extension of time for a</t>
  </si>
  <si>
    <t>period of six (6) months up to 15 April 2009 for the Company to comply with paragraphs</t>
  </si>
  <si>
    <t>3.04(2) and 8.16A of the Listing Requirements ("Extended Timeframe").</t>
  </si>
  <si>
    <t xml:space="preserve">materials in Kelantan, Terengganu and Thailand where the raw materials are now available. </t>
  </si>
  <si>
    <t>Profit/(Loss) From Operations</t>
  </si>
  <si>
    <t>Net cash generated from investing activities</t>
  </si>
  <si>
    <t>As At 31 December 2008</t>
  </si>
  <si>
    <t>31/12/2008</t>
  </si>
  <si>
    <t>Interim Report for the Quarter ended 31 December 2008</t>
  </si>
  <si>
    <t>For the 12 Months Ended 31 December 2008</t>
  </si>
  <si>
    <t xml:space="preserve">12 months </t>
  </si>
  <si>
    <t>ended 31-12-2008</t>
  </si>
  <si>
    <t>Balance at 31-12-2008</t>
  </si>
  <si>
    <t>Net Loss for the year</t>
  </si>
  <si>
    <t>ended 31-12-2007</t>
  </si>
  <si>
    <t>Balance at 31-12-2007</t>
  </si>
  <si>
    <t>12 months</t>
  </si>
  <si>
    <t>Allowance for doubtful debts</t>
  </si>
  <si>
    <t>Bad debts written off</t>
  </si>
  <si>
    <t>Write down in value of inventories</t>
  </si>
  <si>
    <t>Retirement benefits paid</t>
  </si>
  <si>
    <t>Term loan raised</t>
  </si>
  <si>
    <t>Repayment of supplier credit facilities</t>
  </si>
  <si>
    <t>CASH AND CASH EQUIVALENTS AT 31ST DECEMBER</t>
  </si>
  <si>
    <t>Interim Report for the Fourth Quarter Ended 31 December 2008</t>
  </si>
  <si>
    <t>as compared a pre-tax loss of RM44,000 in the previous quarter ended 30 September 2008,</t>
  </si>
  <si>
    <t>Total Group borrowings as at 31 December 2008 are as follows :-</t>
  </si>
  <si>
    <t xml:space="preserve">DATED :  </t>
  </si>
  <si>
    <t>Acquisition") pursuant to the restructuring exercise to be undertaken by the Company. On</t>
  </si>
  <si>
    <t>("MOU-1") with the Vendors of Liangbang Ventures Sdn Bhd and Temasek Blooms Sdn Bhd</t>
  </si>
  <si>
    <t>18 December 2008, the MOU-1 has expired without being extended.</t>
  </si>
  <si>
    <t>On 31 December 2008, the Company has entered into a Memorandum of Understanding</t>
  </si>
  <si>
    <t>("MOU-2") with Telemont Sdn Bhd ("Telemont") in relation to the acquisition of timber</t>
  </si>
  <si>
    <t>concession(s) pursuant to the restructuring exercise to be undertaken by the Company.</t>
  </si>
  <si>
    <t>For the fourth financial quarter under review, the Group recorded turnover of RM2.92 million,</t>
  </si>
  <si>
    <t>an increase of 31% over the corresponding period last year. The Group recorded a pre-tax</t>
  </si>
  <si>
    <t>period last year mainly due to higher revenue recorded, lower operating costs incurred and</t>
  </si>
  <si>
    <t>higher other income in the current financial quarter.</t>
  </si>
  <si>
    <t>Decrease/(increase) in trade receivables</t>
  </si>
  <si>
    <t>(Increase)/decrease in other receivables and deposits</t>
  </si>
  <si>
    <t>(Decrease)/increase in other payables and accruals</t>
  </si>
  <si>
    <t>Cash generated from/(used in) operations</t>
  </si>
  <si>
    <t>loss of RM52,000 as compared to a pre-tax loss of RM2.00 million in the corresponding</t>
  </si>
  <si>
    <t>For the quarter ended 31 December 2008, the Group recorded a pre-tax loss of RM52,000</t>
  </si>
  <si>
    <t>mainly due to higher operating costs incurred in the current financial quarter.</t>
  </si>
  <si>
    <t>The Group is of the view that the year 2009 will be another difficult year especially in view of</t>
  </si>
  <si>
    <t>the economic downturn.</t>
  </si>
  <si>
    <t>Basic loss per share of the Group is calculated by dividing the net loss attributable for the</t>
  </si>
  <si>
    <t>financial period by the weighted average number of ordinary shares in issue during the</t>
  </si>
  <si>
    <t>financial period.</t>
  </si>
  <si>
    <t>Net loss for the period (RM'000)</t>
  </si>
  <si>
    <t>Basic loss per share (sen)</t>
  </si>
  <si>
    <t>The fully diluted loss per share are not presented as the Company does not have any</t>
  </si>
  <si>
    <t>outstanding convertible shares or convertible financial instruments which would result in a</t>
  </si>
  <si>
    <t>dilution in the basic loss per share.</t>
  </si>
  <si>
    <t>Net cash (used in)/generated from financing activities</t>
  </si>
  <si>
    <t>Loss From Ordinary Activities</t>
  </si>
  <si>
    <t>Loss For The Period</t>
  </si>
  <si>
    <t>Loss Per Share (sen)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</si>
</sst>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&quot;\ #,##0;&quot;R&quot;\ \-#,##0"/>
    <numFmt numFmtId="171" formatCode="&quot;R&quot;\ #,##0;[Red]&quot;R&quot;\ \-#,##0"/>
    <numFmt numFmtId="172" formatCode="&quot;R&quot;\ #,##0.00;&quot;R&quot;\ \-#,##0.00"/>
    <numFmt numFmtId="173" formatCode="&quot;R&quot;\ #,##0.00;[Red]&quot;R&quot;\ \-#,##0.00"/>
    <numFmt numFmtId="174" formatCode="_ &quot;R&quot;\ * #,##0_ ;_ &quot;R&quot;\ * \-#,##0_ ;_ &quot;R&quot;\ * &quot;-&quot;_ ;_ @_ "/>
    <numFmt numFmtId="175" formatCode="_ * #,##0_ ;_ * \-#,##0_ ;_ * &quot;-&quot;_ ;_ @_ "/>
    <numFmt numFmtId="176" formatCode="_ &quot;R&quot;\ * #,##0.00_ ;_ &quot;R&quot;\ * \-#,##0.00_ ;_ &quot;R&quot;\ * &quot;-&quot;??_ ;_ @_ "/>
    <numFmt numFmtId="177" formatCode="_ * #,##0.00_ ;_ * \-#,##0.00_ ;_ * &quot;-&quot;??_ ;_ @_ "/>
    <numFmt numFmtId="178" formatCode="_ * #,##0.0_ ;_ * \-#,##0.0_ ;_ * &quot;-&quot;??_ ;_ @_ "/>
    <numFmt numFmtId="179" formatCode="_ * #,##0_ ;_ * \-#,##0_ ;_ * &quot;-&quot;??_ ;_ @_ "/>
    <numFmt numFmtId="180" formatCode="#,##0.0_);\(#,##0.0\)"/>
    <numFmt numFmtId="181" formatCode="0.00000000"/>
    <numFmt numFmtId="182" formatCode="0.0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0" xfId="15" applyNumberFormat="1" applyAlignment="1">
      <alignment/>
    </xf>
    <xf numFmtId="0" fontId="5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4" fillId="0" borderId="0" xfId="15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177" fontId="4" fillId="0" borderId="0" xfId="15" applyFont="1" applyAlignment="1">
      <alignment/>
    </xf>
    <xf numFmtId="37" fontId="8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center"/>
    </xf>
    <xf numFmtId="37" fontId="4" fillId="0" borderId="0" xfId="15" applyNumberFormat="1" applyFont="1" applyAlignment="1">
      <alignment/>
    </xf>
    <xf numFmtId="37" fontId="4" fillId="0" borderId="4" xfId="15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5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37" fontId="0" fillId="0" borderId="4" xfId="0" applyNumberFormat="1" applyFill="1" applyBorder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7" xfId="0" applyNumberFormat="1" applyFill="1" applyBorder="1" applyAlignment="1">
      <alignment/>
    </xf>
    <xf numFmtId="39" fontId="4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39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9" fontId="4" fillId="0" borderId="0" xfId="0" applyNumberFormat="1" applyFont="1" applyAlignment="1">
      <alignment horizontal="center"/>
    </xf>
    <xf numFmtId="3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9" fontId="4" fillId="0" borderId="7" xfId="15" applyNumberFormat="1" applyFont="1" applyFill="1" applyBorder="1" applyAlignment="1">
      <alignment/>
    </xf>
    <xf numFmtId="179" fontId="4" fillId="0" borderId="0" xfId="15" applyNumberFormat="1" applyFont="1" applyFill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Fill="1" applyAlignment="1" quotePrefix="1">
      <alignment/>
    </xf>
    <xf numFmtId="15" fontId="4" fillId="0" borderId="0" xfId="0" applyNumberFormat="1" applyFont="1" applyAlignment="1">
      <alignment/>
    </xf>
    <xf numFmtId="37" fontId="4" fillId="0" borderId="0" xfId="15" applyNumberFormat="1" applyFont="1" applyAlignment="1">
      <alignment/>
    </xf>
    <xf numFmtId="37" fontId="4" fillId="0" borderId="6" xfId="15" applyNumberFormat="1" applyFont="1" applyBorder="1" applyAlignment="1">
      <alignment/>
    </xf>
    <xf numFmtId="37" fontId="4" fillId="0" borderId="0" xfId="15" applyNumberFormat="1" applyFont="1" applyBorder="1" applyAlignment="1">
      <alignment/>
    </xf>
    <xf numFmtId="39" fontId="8" fillId="0" borderId="5" xfId="15" applyNumberFormat="1" applyFont="1" applyBorder="1" applyAlignment="1">
      <alignment/>
    </xf>
    <xf numFmtId="37" fontId="8" fillId="0" borderId="7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37" fontId="4" fillId="0" borderId="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32">
      <selection activeCell="B7" sqref="B7"/>
    </sheetView>
  </sheetViews>
  <sheetFormatPr defaultColWidth="9.140625" defaultRowHeight="12.75"/>
  <cols>
    <col min="1" max="1" width="2.7109375" style="0" customWidth="1"/>
    <col min="2" max="2" width="50.7109375" style="0" customWidth="1"/>
    <col min="3" max="3" width="2.7109375" style="0" customWidth="1"/>
    <col min="4" max="4" width="15.7109375" style="0" customWidth="1"/>
    <col min="5" max="5" width="2.7109375" style="0" customWidth="1"/>
    <col min="6" max="6" width="15.7109375" style="0" customWidth="1"/>
    <col min="7" max="7" width="2.7109375" style="0" customWidth="1"/>
  </cols>
  <sheetData>
    <row r="1" spans="1:9" ht="15.75">
      <c r="A1" s="2" t="s">
        <v>0</v>
      </c>
      <c r="B1" s="11"/>
      <c r="C1" s="11"/>
      <c r="D1" s="4"/>
      <c r="E1" s="4"/>
      <c r="F1" s="59"/>
      <c r="G1" s="4"/>
      <c r="H1" s="4"/>
      <c r="I1" s="4"/>
    </row>
    <row r="2" spans="1:9" ht="15">
      <c r="A2" s="1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2" t="s">
        <v>2</v>
      </c>
      <c r="B3" s="11"/>
      <c r="C3" s="11"/>
      <c r="D3" s="4"/>
      <c r="E3" s="4"/>
      <c r="F3" s="4"/>
      <c r="G3" s="4"/>
      <c r="H3" s="4"/>
      <c r="I3" s="4"/>
    </row>
    <row r="4" spans="1:9" ht="15.75">
      <c r="A4" s="2" t="s">
        <v>245</v>
      </c>
      <c r="B4" s="11"/>
      <c r="C4" s="11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12" t="s">
        <v>3</v>
      </c>
      <c r="E6" s="12"/>
      <c r="F6" s="12" t="s">
        <v>5</v>
      </c>
      <c r="G6" s="4"/>
      <c r="H6" s="4"/>
      <c r="I6" s="4"/>
    </row>
    <row r="7" spans="1:9" ht="15">
      <c r="A7" s="4"/>
      <c r="B7" s="4"/>
      <c r="C7" s="4"/>
      <c r="D7" s="12" t="s">
        <v>4</v>
      </c>
      <c r="E7" s="12"/>
      <c r="F7" s="12" t="s">
        <v>4</v>
      </c>
      <c r="G7" s="4"/>
      <c r="H7" s="4"/>
      <c r="I7" s="4"/>
    </row>
    <row r="8" spans="1:9" ht="15">
      <c r="A8" s="4"/>
      <c r="B8" s="4"/>
      <c r="C8" s="4"/>
      <c r="D8" s="22" t="s">
        <v>246</v>
      </c>
      <c r="E8" s="12"/>
      <c r="F8" s="22" t="s">
        <v>199</v>
      </c>
      <c r="G8" s="4"/>
      <c r="H8" s="4"/>
      <c r="I8" s="4"/>
    </row>
    <row r="9" spans="1:9" ht="15">
      <c r="A9" s="4"/>
      <c r="B9" s="4"/>
      <c r="C9" s="4"/>
      <c r="D9" s="12" t="s">
        <v>6</v>
      </c>
      <c r="E9" s="12"/>
      <c r="F9" s="12" t="s">
        <v>6</v>
      </c>
      <c r="G9" s="4"/>
      <c r="H9" s="4"/>
      <c r="I9" s="4"/>
    </row>
    <row r="10" spans="1:9" ht="9.75" customHeight="1">
      <c r="A10" s="4"/>
      <c r="B10" s="4"/>
      <c r="C10" s="4"/>
      <c r="D10" s="12"/>
      <c r="E10" s="12"/>
      <c r="F10" s="12"/>
      <c r="G10" s="4"/>
      <c r="H10" s="4"/>
      <c r="I10" s="4"/>
    </row>
    <row r="11" spans="1:9" ht="15">
      <c r="A11" s="11" t="s">
        <v>157</v>
      </c>
      <c r="B11" s="4"/>
      <c r="C11" s="26"/>
      <c r="D11" s="26"/>
      <c r="E11" s="26"/>
      <c r="F11" s="26"/>
      <c r="G11" s="26"/>
      <c r="H11" s="4"/>
      <c r="I11" s="4"/>
    </row>
    <row r="12" spans="1:9" ht="9.75" customHeight="1">
      <c r="A12" s="4"/>
      <c r="B12" s="4"/>
      <c r="C12" s="26"/>
      <c r="D12" s="26"/>
      <c r="E12" s="26"/>
      <c r="F12" s="26"/>
      <c r="G12" s="26"/>
      <c r="H12" s="4"/>
      <c r="I12" s="4"/>
    </row>
    <row r="13" spans="1:9" ht="15">
      <c r="A13" s="11" t="s">
        <v>158</v>
      </c>
      <c r="B13" s="4"/>
      <c r="C13" s="26"/>
      <c r="D13" s="30"/>
      <c r="E13" s="30"/>
      <c r="F13" s="30"/>
      <c r="G13" s="26"/>
      <c r="H13" s="4"/>
      <c r="I13" s="4"/>
    </row>
    <row r="14" spans="1:9" ht="14.25">
      <c r="A14" s="4"/>
      <c r="B14" s="4" t="s">
        <v>159</v>
      </c>
      <c r="C14" s="26"/>
      <c r="D14" s="27">
        <v>16043</v>
      </c>
      <c r="E14" s="30"/>
      <c r="F14" s="27">
        <v>18164</v>
      </c>
      <c r="G14" s="26"/>
      <c r="H14" s="4"/>
      <c r="I14" s="4"/>
    </row>
    <row r="15" spans="1:9" ht="14.25">
      <c r="A15" s="4"/>
      <c r="B15" s="4" t="s">
        <v>189</v>
      </c>
      <c r="C15" s="26"/>
      <c r="D15" s="28">
        <v>709</v>
      </c>
      <c r="E15" s="30"/>
      <c r="F15" s="28">
        <v>748</v>
      </c>
      <c r="G15" s="26"/>
      <c r="H15" s="4"/>
      <c r="I15" s="4"/>
    </row>
    <row r="16" spans="1:9" ht="14.25">
      <c r="A16" s="4"/>
      <c r="B16" s="4" t="s">
        <v>160</v>
      </c>
      <c r="C16" s="26"/>
      <c r="D16" s="29">
        <v>40</v>
      </c>
      <c r="E16" s="30"/>
      <c r="F16" s="29">
        <v>40</v>
      </c>
      <c r="G16" s="26"/>
      <c r="H16" s="4"/>
      <c r="I16" s="4"/>
    </row>
    <row r="17" spans="1:9" ht="15">
      <c r="A17" s="4"/>
      <c r="B17" s="11" t="s">
        <v>161</v>
      </c>
      <c r="C17" s="26"/>
      <c r="D17" s="81">
        <f>SUM(D14:D16)</f>
        <v>16792</v>
      </c>
      <c r="E17" s="30"/>
      <c r="F17" s="81">
        <f>SUM(F14:F16)</f>
        <v>18952</v>
      </c>
      <c r="G17" s="26"/>
      <c r="H17" s="4"/>
      <c r="I17" s="4"/>
    </row>
    <row r="18" spans="1:9" ht="9.75" customHeight="1">
      <c r="A18" s="4"/>
      <c r="B18" s="4"/>
      <c r="C18" s="26"/>
      <c r="D18" s="30"/>
      <c r="E18" s="30"/>
      <c r="F18" s="30"/>
      <c r="G18" s="26"/>
      <c r="H18" s="4"/>
      <c r="I18" s="4"/>
    </row>
    <row r="19" spans="1:9" ht="15">
      <c r="A19" s="11" t="s">
        <v>162</v>
      </c>
      <c r="B19" s="4"/>
      <c r="C19" s="26"/>
      <c r="D19" s="30"/>
      <c r="E19" s="30"/>
      <c r="F19" s="30"/>
      <c r="G19" s="26"/>
      <c r="H19" s="4"/>
      <c r="I19" s="4"/>
    </row>
    <row r="20" spans="1:9" ht="14.25">
      <c r="A20" s="4"/>
      <c r="B20" s="4" t="s">
        <v>7</v>
      </c>
      <c r="C20" s="26"/>
      <c r="D20" s="27">
        <v>1346</v>
      </c>
      <c r="E20" s="30"/>
      <c r="F20" s="27">
        <v>1767</v>
      </c>
      <c r="G20" s="26"/>
      <c r="H20" s="4"/>
      <c r="I20" s="26"/>
    </row>
    <row r="21" spans="1:9" ht="14.25">
      <c r="A21" s="4"/>
      <c r="B21" s="4" t="s">
        <v>8</v>
      </c>
      <c r="C21" s="26"/>
      <c r="D21" s="28">
        <v>4092</v>
      </c>
      <c r="E21" s="30"/>
      <c r="F21" s="28">
        <v>4102</v>
      </c>
      <c r="G21" s="26"/>
      <c r="H21" s="4"/>
      <c r="I21" s="26"/>
    </row>
    <row r="22" spans="1:9" ht="14.25">
      <c r="A22" s="4"/>
      <c r="B22" s="4" t="s">
        <v>106</v>
      </c>
      <c r="C22" s="26"/>
      <c r="D22" s="28">
        <f>629+249</f>
        <v>878</v>
      </c>
      <c r="E22" s="30"/>
      <c r="F22" s="28">
        <v>851</v>
      </c>
      <c r="G22" s="26"/>
      <c r="H22" s="4"/>
      <c r="I22" s="26"/>
    </row>
    <row r="23" spans="1:9" ht="14.25">
      <c r="A23" s="4"/>
      <c r="B23" s="4" t="s">
        <v>163</v>
      </c>
      <c r="C23" s="26"/>
      <c r="D23" s="28">
        <v>176</v>
      </c>
      <c r="E23" s="30"/>
      <c r="F23" s="28">
        <v>181</v>
      </c>
      <c r="G23" s="26"/>
      <c r="H23" s="4"/>
      <c r="I23" s="4"/>
    </row>
    <row r="24" spans="1:9" ht="14.25">
      <c r="A24" s="4"/>
      <c r="B24" s="4" t="s">
        <v>9</v>
      </c>
      <c r="C24" s="26"/>
      <c r="D24" s="29">
        <v>292</v>
      </c>
      <c r="E24" s="30"/>
      <c r="F24" s="29">
        <v>221</v>
      </c>
      <c r="G24" s="26"/>
      <c r="H24" s="4"/>
      <c r="I24" s="4"/>
    </row>
    <row r="25" spans="1:9" ht="15">
      <c r="A25" s="4"/>
      <c r="B25" s="11" t="s">
        <v>164</v>
      </c>
      <c r="C25" s="26"/>
      <c r="D25" s="81">
        <f>SUM(D20:D24)</f>
        <v>6784</v>
      </c>
      <c r="E25" s="30"/>
      <c r="F25" s="81">
        <f>SUM(F20:F24)</f>
        <v>7122</v>
      </c>
      <c r="G25" s="26"/>
      <c r="H25" s="4"/>
      <c r="I25" s="4"/>
    </row>
    <row r="26" spans="1:9" ht="9.75" customHeight="1">
      <c r="A26" s="4"/>
      <c r="B26" s="11"/>
      <c r="C26" s="26"/>
      <c r="D26" s="81"/>
      <c r="E26" s="30"/>
      <c r="F26" s="81"/>
      <c r="G26" s="26"/>
      <c r="H26" s="4"/>
      <c r="I26" s="4"/>
    </row>
    <row r="27" spans="1:9" ht="15.75" thickBot="1">
      <c r="A27" s="11" t="s">
        <v>165</v>
      </c>
      <c r="B27" s="11"/>
      <c r="C27" s="26"/>
      <c r="D27" s="80">
        <f>+D25+D17</f>
        <v>23576</v>
      </c>
      <c r="E27" s="30"/>
      <c r="F27" s="80">
        <f>+F25+F17</f>
        <v>26074</v>
      </c>
      <c r="G27" s="26"/>
      <c r="H27" s="4"/>
      <c r="I27" s="4"/>
    </row>
    <row r="28" spans="1:9" ht="9.75" customHeight="1" thickTop="1">
      <c r="A28" s="4"/>
      <c r="B28" s="11"/>
      <c r="C28" s="26"/>
      <c r="D28" s="30"/>
      <c r="E28" s="30"/>
      <c r="F28" s="30"/>
      <c r="G28" s="26"/>
      <c r="H28" s="4"/>
      <c r="I28" s="4"/>
    </row>
    <row r="29" spans="1:9" ht="15">
      <c r="A29" s="11" t="s">
        <v>166</v>
      </c>
      <c r="B29" s="11"/>
      <c r="C29" s="26"/>
      <c r="D29" s="30"/>
      <c r="E29" s="30"/>
      <c r="F29" s="30"/>
      <c r="G29" s="26"/>
      <c r="H29" s="4"/>
      <c r="I29" s="4"/>
    </row>
    <row r="30" spans="1:9" ht="9.75" customHeight="1">
      <c r="A30" s="4"/>
      <c r="B30" s="11"/>
      <c r="C30" s="26"/>
      <c r="D30" s="30"/>
      <c r="E30" s="30"/>
      <c r="F30" s="30"/>
      <c r="G30" s="26"/>
      <c r="H30" s="4"/>
      <c r="I30" s="4"/>
    </row>
    <row r="31" spans="1:9" ht="15">
      <c r="A31" s="11" t="s">
        <v>167</v>
      </c>
      <c r="B31" s="11"/>
      <c r="C31" s="26"/>
      <c r="D31" s="30"/>
      <c r="E31" s="30"/>
      <c r="F31" s="30"/>
      <c r="G31" s="26"/>
      <c r="H31" s="4"/>
      <c r="I31" s="4"/>
    </row>
    <row r="32" spans="1:9" ht="15">
      <c r="A32" s="4"/>
      <c r="B32" s="11" t="s">
        <v>168</v>
      </c>
      <c r="C32" s="26"/>
      <c r="D32" s="30"/>
      <c r="E32" s="26"/>
      <c r="F32" s="30"/>
      <c r="G32" s="26"/>
      <c r="H32" s="4"/>
      <c r="I32" s="4"/>
    </row>
    <row r="33" spans="1:9" ht="14.25">
      <c r="A33" s="4"/>
      <c r="B33" s="4" t="s">
        <v>170</v>
      </c>
      <c r="C33" s="26"/>
      <c r="D33" s="27">
        <v>31418</v>
      </c>
      <c r="E33" s="26"/>
      <c r="F33" s="27">
        <v>31418</v>
      </c>
      <c r="G33" s="26"/>
      <c r="H33" s="4"/>
      <c r="I33" s="4"/>
    </row>
    <row r="34" spans="1:9" ht="14.25">
      <c r="A34" s="4"/>
      <c r="B34" s="4" t="s">
        <v>171</v>
      </c>
      <c r="C34" s="26"/>
      <c r="D34" s="28">
        <v>8133</v>
      </c>
      <c r="E34" s="26"/>
      <c r="F34" s="28">
        <v>8133</v>
      </c>
      <c r="G34" s="26"/>
      <c r="H34" s="4"/>
      <c r="I34" s="4"/>
    </row>
    <row r="35" spans="1:9" ht="14.25">
      <c r="A35" s="4"/>
      <c r="B35" s="4" t="s">
        <v>169</v>
      </c>
      <c r="C35" s="26"/>
      <c r="D35" s="28">
        <f>+Equity!I25</f>
        <v>5283</v>
      </c>
      <c r="E35" s="26"/>
      <c r="F35" s="28">
        <v>5283</v>
      </c>
      <c r="G35" s="26"/>
      <c r="H35" s="4"/>
      <c r="I35" s="4"/>
    </row>
    <row r="36" spans="1:9" ht="14.25">
      <c r="A36" s="4"/>
      <c r="B36" s="4" t="s">
        <v>172</v>
      </c>
      <c r="C36" s="26"/>
      <c r="D36" s="29">
        <f>+Equity!K25</f>
        <v>-36754</v>
      </c>
      <c r="E36" s="26"/>
      <c r="F36" s="29">
        <v>-34326</v>
      </c>
      <c r="G36" s="26"/>
      <c r="H36" s="4"/>
      <c r="I36" s="4"/>
    </row>
    <row r="37" spans="1:9" ht="15">
      <c r="A37" s="11" t="s">
        <v>173</v>
      </c>
      <c r="B37" s="4"/>
      <c r="C37" s="26"/>
      <c r="D37" s="81">
        <f>SUM(D33:D36)</f>
        <v>8080</v>
      </c>
      <c r="E37" s="26"/>
      <c r="F37" s="81">
        <f>SUM(F33:F36)</f>
        <v>10508</v>
      </c>
      <c r="G37" s="26"/>
      <c r="H37" s="4"/>
      <c r="I37" s="4"/>
    </row>
    <row r="38" spans="1:9" ht="9.75" customHeight="1">
      <c r="A38" s="4"/>
      <c r="B38" s="4"/>
      <c r="C38" s="26"/>
      <c r="D38" s="30"/>
      <c r="E38" s="26"/>
      <c r="F38" s="30"/>
      <c r="G38" s="26"/>
      <c r="H38" s="4"/>
      <c r="I38" s="4"/>
    </row>
    <row r="39" spans="1:9" ht="15">
      <c r="A39" s="11" t="s">
        <v>174</v>
      </c>
      <c r="B39" s="4"/>
      <c r="C39" s="26"/>
      <c r="D39" s="30"/>
      <c r="E39" s="26"/>
      <c r="F39" s="30"/>
      <c r="G39" s="26"/>
      <c r="H39" s="4"/>
      <c r="I39" s="4"/>
    </row>
    <row r="40" spans="1:9" ht="14.25">
      <c r="A40" s="4"/>
      <c r="B40" s="4" t="s">
        <v>202</v>
      </c>
      <c r="C40" s="26"/>
      <c r="D40" s="27">
        <v>1122</v>
      </c>
      <c r="E40" s="26"/>
      <c r="F40" s="27">
        <v>1001</v>
      </c>
      <c r="G40" s="26"/>
      <c r="H40" s="4"/>
      <c r="I40" s="4"/>
    </row>
    <row r="41" spans="1:9" ht="14.25">
      <c r="A41" s="4"/>
      <c r="B41" s="4" t="s">
        <v>147</v>
      </c>
      <c r="C41" s="26"/>
      <c r="D41" s="28">
        <v>5376</v>
      </c>
      <c r="E41" s="26"/>
      <c r="F41" s="28">
        <v>5189</v>
      </c>
      <c r="G41" s="26"/>
      <c r="H41" s="4"/>
      <c r="I41" s="4"/>
    </row>
    <row r="42" spans="1:9" ht="14.25">
      <c r="A42" s="4"/>
      <c r="B42" s="4" t="s">
        <v>79</v>
      </c>
      <c r="C42" s="26"/>
      <c r="D42" s="29">
        <v>1328</v>
      </c>
      <c r="E42" s="26"/>
      <c r="F42" s="29">
        <v>1328</v>
      </c>
      <c r="G42" s="26"/>
      <c r="H42" s="4"/>
      <c r="I42" s="4"/>
    </row>
    <row r="43" spans="1:9" ht="15">
      <c r="A43" s="4"/>
      <c r="B43" s="11" t="s">
        <v>175</v>
      </c>
      <c r="C43" s="26"/>
      <c r="D43" s="81">
        <f>SUM(D40:D42)</f>
        <v>7826</v>
      </c>
      <c r="E43" s="26"/>
      <c r="F43" s="81">
        <f>SUM(F40:F42)</f>
        <v>7518</v>
      </c>
      <c r="G43" s="26"/>
      <c r="H43" s="4"/>
      <c r="I43" s="4"/>
    </row>
    <row r="44" spans="1:9" ht="9.75" customHeight="1">
      <c r="A44" s="4"/>
      <c r="B44" s="4"/>
      <c r="C44" s="26"/>
      <c r="D44" s="26"/>
      <c r="E44" s="26"/>
      <c r="F44" s="26"/>
      <c r="G44" s="26"/>
      <c r="H44" s="4"/>
      <c r="I44" s="4"/>
    </row>
    <row r="45" spans="1:9" ht="15">
      <c r="A45" s="11" t="s">
        <v>176</v>
      </c>
      <c r="B45" s="4"/>
      <c r="C45" s="26"/>
      <c r="D45" s="26"/>
      <c r="E45" s="26"/>
      <c r="F45" s="26"/>
      <c r="G45" s="26"/>
      <c r="H45" s="4"/>
      <c r="I45" s="4"/>
    </row>
    <row r="46" spans="1:9" ht="14.25">
      <c r="A46" s="4"/>
      <c r="B46" s="4" t="s">
        <v>10</v>
      </c>
      <c r="C46" s="26"/>
      <c r="D46" s="27">
        <v>1567</v>
      </c>
      <c r="E46" s="26"/>
      <c r="F46" s="27">
        <v>1838</v>
      </c>
      <c r="G46" s="26"/>
      <c r="H46" s="4"/>
      <c r="I46" s="26"/>
    </row>
    <row r="47" spans="1:9" ht="14.25">
      <c r="A47" s="4"/>
      <c r="B47" s="4" t="s">
        <v>12</v>
      </c>
      <c r="C47" s="26"/>
      <c r="D47" s="28">
        <v>2041</v>
      </c>
      <c r="E47" s="26"/>
      <c r="F47" s="28">
        <v>2716</v>
      </c>
      <c r="G47" s="26"/>
      <c r="H47" s="4"/>
      <c r="I47" s="26"/>
    </row>
    <row r="48" spans="1:9" ht="14.25">
      <c r="A48" s="4"/>
      <c r="B48" s="4" t="s">
        <v>147</v>
      </c>
      <c r="C48" s="26"/>
      <c r="D48" s="28">
        <f>2275+99+87</f>
        <v>2461</v>
      </c>
      <c r="E48" s="26"/>
      <c r="F48" s="28">
        <v>2810</v>
      </c>
      <c r="G48" s="26"/>
      <c r="H48" s="4"/>
      <c r="I48" s="4"/>
    </row>
    <row r="49" spans="1:9" ht="14.25">
      <c r="A49" s="4"/>
      <c r="B49" s="4" t="s">
        <v>11</v>
      </c>
      <c r="C49" s="26"/>
      <c r="D49" s="28">
        <f>1935-897</f>
        <v>1038</v>
      </c>
      <c r="E49" s="26"/>
      <c r="F49" s="28">
        <v>21</v>
      </c>
      <c r="G49" s="26"/>
      <c r="H49" s="4"/>
      <c r="I49" s="26"/>
    </row>
    <row r="50" spans="1:9" ht="14.25">
      <c r="A50" s="4"/>
      <c r="B50" s="4" t="s">
        <v>24</v>
      </c>
      <c r="C50" s="26"/>
      <c r="D50" s="29">
        <v>563</v>
      </c>
      <c r="E50" s="26"/>
      <c r="F50" s="29">
        <v>663</v>
      </c>
      <c r="G50" s="26"/>
      <c r="H50" s="4"/>
      <c r="I50" s="26"/>
    </row>
    <row r="51" spans="1:9" ht="15">
      <c r="A51" s="4"/>
      <c r="B51" s="11" t="s">
        <v>177</v>
      </c>
      <c r="C51" s="26"/>
      <c r="D51" s="32">
        <f>SUM(D46:D50)</f>
        <v>7670</v>
      </c>
      <c r="E51" s="26"/>
      <c r="F51" s="32">
        <f>SUM(F46:F50)</f>
        <v>8048</v>
      </c>
      <c r="G51" s="26"/>
      <c r="H51" s="4"/>
      <c r="I51" s="4"/>
    </row>
    <row r="52" spans="1:9" ht="9.75" customHeight="1">
      <c r="A52" s="4"/>
      <c r="B52" s="4"/>
      <c r="C52" s="26"/>
      <c r="D52" s="32"/>
      <c r="E52" s="26"/>
      <c r="F52" s="32"/>
      <c r="G52" s="26"/>
      <c r="H52" s="4"/>
      <c r="I52" s="4"/>
    </row>
    <row r="53" spans="1:9" ht="15">
      <c r="A53" s="11" t="s">
        <v>178</v>
      </c>
      <c r="B53" s="4"/>
      <c r="C53" s="26"/>
      <c r="D53" s="32">
        <f>+D51+D43</f>
        <v>15496</v>
      </c>
      <c r="E53" s="26"/>
      <c r="F53" s="32">
        <f>+F51+F43</f>
        <v>15566</v>
      </c>
      <c r="G53" s="26"/>
      <c r="H53" s="4"/>
      <c r="I53" s="4"/>
    </row>
    <row r="54" spans="1:9" ht="9.75" customHeight="1">
      <c r="A54" s="4"/>
      <c r="B54" s="4"/>
      <c r="C54" s="26"/>
      <c r="D54" s="32"/>
      <c r="E54" s="26"/>
      <c r="F54" s="32"/>
      <c r="G54" s="26"/>
      <c r="H54" s="4"/>
      <c r="I54" s="4"/>
    </row>
    <row r="55" spans="1:9" ht="15.75" thickBot="1">
      <c r="A55" s="11" t="s">
        <v>179</v>
      </c>
      <c r="B55" s="4"/>
      <c r="C55" s="26"/>
      <c r="D55" s="80">
        <f>+D53+D37</f>
        <v>23576</v>
      </c>
      <c r="E55" s="26"/>
      <c r="F55" s="80">
        <f>+F53+F37</f>
        <v>26074</v>
      </c>
      <c r="G55" s="26"/>
      <c r="H55" s="4"/>
      <c r="I55" s="4"/>
    </row>
    <row r="56" spans="1:9" ht="15" thickTop="1">
      <c r="A56" s="4"/>
      <c r="B56" s="4"/>
      <c r="C56" s="26"/>
      <c r="D56" s="26"/>
      <c r="E56" s="26"/>
      <c r="F56" s="26"/>
      <c r="G56" s="26"/>
      <c r="H56" s="4"/>
      <c r="I56" s="4"/>
    </row>
    <row r="57" spans="1:9" ht="15.75" thickBot="1">
      <c r="A57" s="11" t="s">
        <v>123</v>
      </c>
      <c r="B57" s="4"/>
      <c r="C57" s="26"/>
      <c r="D57" s="79">
        <f>+D37/D33</f>
        <v>0.2571774142211471</v>
      </c>
      <c r="E57" s="33"/>
      <c r="F57" s="79">
        <f>+F37/F33</f>
        <v>0.33445795403908585</v>
      </c>
      <c r="G57" s="26"/>
      <c r="H57" s="4"/>
      <c r="I57" s="4"/>
    </row>
    <row r="58" spans="1:9" ht="15" thickTop="1">
      <c r="A58" s="4"/>
      <c r="B58" s="4"/>
      <c r="C58" s="26"/>
      <c r="D58" s="34"/>
      <c r="E58" s="33"/>
      <c r="F58" s="34"/>
      <c r="G58" s="26"/>
      <c r="H58" s="4"/>
      <c r="I58" s="4"/>
    </row>
    <row r="59" spans="1:9" ht="14.25">
      <c r="A59" s="10" t="s">
        <v>108</v>
      </c>
      <c r="B59" s="4"/>
      <c r="C59" s="4"/>
      <c r="D59" s="31"/>
      <c r="E59" s="31"/>
      <c r="F59" s="31"/>
      <c r="G59" s="4"/>
      <c r="H59" s="4"/>
      <c r="I59" s="4"/>
    </row>
    <row r="60" spans="1:9" ht="14.25">
      <c r="A60" s="10" t="s">
        <v>203</v>
      </c>
      <c r="B60" s="4"/>
      <c r="C60" s="4"/>
      <c r="D60" s="31"/>
      <c r="E60" s="31"/>
      <c r="F60" s="31"/>
      <c r="G60" s="4"/>
      <c r="H60" s="4"/>
      <c r="I60" s="4"/>
    </row>
    <row r="61" spans="1:9" ht="14.25">
      <c r="A61" s="4"/>
      <c r="B61" s="4"/>
      <c r="C61" s="4"/>
      <c r="D61" s="31"/>
      <c r="E61" s="31"/>
      <c r="F61" s="31"/>
      <c r="G61" s="4"/>
      <c r="H61" s="4"/>
      <c r="I61" s="4"/>
    </row>
    <row r="62" spans="1:9" ht="14.25">
      <c r="A62" s="4"/>
      <c r="B62" s="4"/>
      <c r="C62" s="4"/>
      <c r="D62" s="31"/>
      <c r="E62" s="31"/>
      <c r="F62" s="31"/>
      <c r="G62" s="4"/>
      <c r="H62" s="4"/>
      <c r="I62" s="4"/>
    </row>
    <row r="63" spans="1:9" ht="14.25">
      <c r="A63" s="4"/>
      <c r="B63" s="4"/>
      <c r="C63" s="4"/>
      <c r="D63" s="31"/>
      <c r="E63" s="31"/>
      <c r="F63" s="31"/>
      <c r="G63" s="4"/>
      <c r="H63" s="4"/>
      <c r="I63" s="4"/>
    </row>
    <row r="64" spans="1:9" ht="14.25">
      <c r="A64" s="4"/>
      <c r="B64" s="4"/>
      <c r="C64" s="4"/>
      <c r="D64" s="31"/>
      <c r="E64" s="31"/>
      <c r="F64" s="31"/>
      <c r="G64" s="4"/>
      <c r="H64" s="4"/>
      <c r="I64" s="4"/>
    </row>
    <row r="65" spans="1:9" ht="14.25">
      <c r="A65" s="4"/>
      <c r="B65" s="4"/>
      <c r="C65" s="4"/>
      <c r="D65" s="31"/>
      <c r="E65" s="31"/>
      <c r="F65" s="31"/>
      <c r="G65" s="4"/>
      <c r="H65" s="4"/>
      <c r="I65" s="4"/>
    </row>
    <row r="66" spans="1:9" ht="14.25">
      <c r="A66" s="4"/>
      <c r="B66" s="4"/>
      <c r="C66" s="4"/>
      <c r="D66" s="31"/>
      <c r="E66" s="31"/>
      <c r="F66" s="31"/>
      <c r="G66" s="4"/>
      <c r="H66" s="4"/>
      <c r="I66" s="4"/>
    </row>
    <row r="67" spans="1:9" ht="14.25">
      <c r="A67" s="4"/>
      <c r="B67" s="4"/>
      <c r="C67" s="4"/>
      <c r="D67" s="31"/>
      <c r="E67" s="31"/>
      <c r="F67" s="31"/>
      <c r="G67" s="4"/>
      <c r="H67" s="4"/>
      <c r="I67" s="4"/>
    </row>
    <row r="68" spans="1:9" ht="14.25">
      <c r="A68" s="4"/>
      <c r="B68" s="4"/>
      <c r="C68" s="4"/>
      <c r="D68" s="31"/>
      <c r="E68" s="31"/>
      <c r="F68" s="31"/>
      <c r="G68" s="4"/>
      <c r="H68" s="4"/>
      <c r="I68" s="4"/>
    </row>
    <row r="69" spans="1:9" ht="14.25">
      <c r="A69" s="4"/>
      <c r="B69" s="4"/>
      <c r="C69" s="4"/>
      <c r="D69" s="31"/>
      <c r="E69" s="31"/>
      <c r="F69" s="31"/>
      <c r="G69" s="4"/>
      <c r="H69" s="4"/>
      <c r="I69" s="4"/>
    </row>
    <row r="70" spans="1:9" ht="14.25">
      <c r="A70" s="4"/>
      <c r="B70" s="4"/>
      <c r="C70" s="4"/>
      <c r="D70" s="31"/>
      <c r="E70" s="31"/>
      <c r="F70" s="31"/>
      <c r="G70" s="4"/>
      <c r="H70" s="4"/>
      <c r="I70" s="4"/>
    </row>
    <row r="71" spans="1:9" ht="14.25">
      <c r="A71" s="4"/>
      <c r="B71" s="4"/>
      <c r="C71" s="4"/>
      <c r="D71" s="31"/>
      <c r="E71" s="31"/>
      <c r="F71" s="31"/>
      <c r="G71" s="4"/>
      <c r="H71" s="4"/>
      <c r="I71" s="4"/>
    </row>
    <row r="72" spans="1:9" ht="14.25">
      <c r="A72" s="4"/>
      <c r="B72" s="4"/>
      <c r="C72" s="4"/>
      <c r="D72" s="31"/>
      <c r="E72" s="31"/>
      <c r="F72" s="31"/>
      <c r="G72" s="4"/>
      <c r="H72" s="4"/>
      <c r="I72" s="4"/>
    </row>
  </sheetData>
  <printOptions/>
  <pageMargins left="0.75" right="0.75" top="0.5" bottom="0.53" header="0.5" footer="0.5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36" sqref="A36"/>
    </sheetView>
  </sheetViews>
  <sheetFormatPr defaultColWidth="9.140625" defaultRowHeight="12.75"/>
  <cols>
    <col min="1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2" max="12" width="2.7109375" style="0" customWidth="1"/>
  </cols>
  <sheetData>
    <row r="1" spans="1:11" ht="15.75">
      <c r="A1" s="2" t="s">
        <v>0</v>
      </c>
      <c r="B1" s="2"/>
      <c r="C1" s="2"/>
      <c r="D1" s="2"/>
      <c r="K1" s="59"/>
    </row>
    <row r="2" spans="1:4" ht="15.75">
      <c r="A2" s="2" t="s">
        <v>247</v>
      </c>
      <c r="B2" s="4"/>
      <c r="C2" s="4"/>
      <c r="D2" s="4"/>
    </row>
    <row r="3" spans="1:4" ht="15.75">
      <c r="A3" s="3" t="s">
        <v>100</v>
      </c>
      <c r="B3" s="3"/>
      <c r="C3" s="3"/>
      <c r="D3" s="3"/>
    </row>
    <row r="4" spans="1:4" ht="15.75">
      <c r="A4" s="2" t="s">
        <v>13</v>
      </c>
      <c r="B4" s="2"/>
      <c r="C4" s="2"/>
      <c r="D4" s="2"/>
    </row>
    <row r="5" spans="1:11" ht="15">
      <c r="A5" s="35"/>
      <c r="B5" s="35"/>
      <c r="C5" s="35"/>
      <c r="D5" s="35"/>
      <c r="E5" s="36" t="s">
        <v>14</v>
      </c>
      <c r="F5" s="37"/>
      <c r="G5" s="37" t="s">
        <v>16</v>
      </c>
      <c r="H5" s="37"/>
      <c r="I5" s="36" t="s">
        <v>17</v>
      </c>
      <c r="J5" s="37"/>
      <c r="K5" s="37" t="s">
        <v>16</v>
      </c>
    </row>
    <row r="6" spans="1:11" ht="15">
      <c r="A6" s="35"/>
      <c r="B6" s="35"/>
      <c r="C6" s="35"/>
      <c r="D6" s="35"/>
      <c r="E6" s="36" t="s">
        <v>15</v>
      </c>
      <c r="F6" s="37"/>
      <c r="G6" s="37" t="s">
        <v>15</v>
      </c>
      <c r="H6" s="37"/>
      <c r="I6" s="36" t="s">
        <v>18</v>
      </c>
      <c r="J6" s="37"/>
      <c r="K6" s="37" t="s">
        <v>18</v>
      </c>
    </row>
    <row r="7" spans="1:11" ht="15">
      <c r="A7" s="35"/>
      <c r="B7" s="35"/>
      <c r="C7" s="35"/>
      <c r="D7" s="35"/>
      <c r="E7" s="38" t="s">
        <v>246</v>
      </c>
      <c r="F7" s="37"/>
      <c r="G7" s="39" t="s">
        <v>199</v>
      </c>
      <c r="H7" s="37"/>
      <c r="I7" s="40" t="str">
        <f>+E7</f>
        <v>31/12/2008</v>
      </c>
      <c r="J7" s="37"/>
      <c r="K7" s="41" t="str">
        <f>+G7</f>
        <v>31/12/2007</v>
      </c>
    </row>
    <row r="8" spans="1:11" ht="15">
      <c r="A8" s="35"/>
      <c r="B8" s="35"/>
      <c r="C8" s="35"/>
      <c r="D8" s="35"/>
      <c r="E8" s="36" t="s">
        <v>6</v>
      </c>
      <c r="F8" s="37"/>
      <c r="G8" s="37" t="s">
        <v>6</v>
      </c>
      <c r="H8" s="37"/>
      <c r="I8" s="36" t="s">
        <v>6</v>
      </c>
      <c r="J8" s="37"/>
      <c r="K8" s="37" t="s">
        <v>6</v>
      </c>
    </row>
    <row r="9" spans="1:11" ht="15">
      <c r="A9" s="35"/>
      <c r="B9" s="35"/>
      <c r="C9" s="35"/>
      <c r="D9" s="35"/>
      <c r="E9" s="42"/>
      <c r="F9" s="42"/>
      <c r="G9" s="42"/>
      <c r="H9" s="42"/>
      <c r="I9" s="43"/>
      <c r="J9" s="42"/>
      <c r="K9" s="42"/>
    </row>
    <row r="10" spans="1:11" ht="14.25">
      <c r="A10" s="35" t="s">
        <v>19</v>
      </c>
      <c r="B10" s="35"/>
      <c r="C10" s="35"/>
      <c r="D10" s="35"/>
      <c r="E10" s="44">
        <f>+I10-8483</f>
        <v>2923</v>
      </c>
      <c r="F10" s="44"/>
      <c r="G10" s="44">
        <f>+K10-8039</f>
        <v>2239</v>
      </c>
      <c r="H10" s="44"/>
      <c r="I10" s="48">
        <v>11406</v>
      </c>
      <c r="J10" s="44"/>
      <c r="K10" s="48">
        <v>10278</v>
      </c>
    </row>
    <row r="11" spans="1:11" ht="14.25">
      <c r="A11" s="35"/>
      <c r="B11" s="35"/>
      <c r="C11" s="35"/>
      <c r="D11" s="35"/>
      <c r="E11" s="44"/>
      <c r="F11" s="44"/>
      <c r="G11" s="44"/>
      <c r="H11" s="44"/>
      <c r="I11" s="48"/>
      <c r="J11" s="44"/>
      <c r="K11" s="48"/>
    </row>
    <row r="12" spans="1:11" ht="14.25">
      <c r="A12" s="35" t="s">
        <v>20</v>
      </c>
      <c r="B12" s="35"/>
      <c r="C12" s="35"/>
      <c r="D12" s="35"/>
      <c r="E12" s="44">
        <f>+I12+10656</f>
        <v>-3771</v>
      </c>
      <c r="F12" s="44"/>
      <c r="G12" s="44">
        <f>+K12+11052</f>
        <v>-3767</v>
      </c>
      <c r="H12" s="44"/>
      <c r="I12" s="48">
        <v>-14427</v>
      </c>
      <c r="J12" s="44"/>
      <c r="K12" s="48">
        <v>-14819</v>
      </c>
    </row>
    <row r="13" spans="1:11" ht="14.25">
      <c r="A13" s="35"/>
      <c r="B13" s="35"/>
      <c r="C13" s="35"/>
      <c r="D13" s="35"/>
      <c r="E13" s="44"/>
      <c r="F13" s="44"/>
      <c r="G13" s="44"/>
      <c r="H13" s="44"/>
      <c r="I13" s="48"/>
      <c r="J13" s="44"/>
      <c r="K13" s="48"/>
    </row>
    <row r="14" spans="1:11" ht="14.25">
      <c r="A14" s="35" t="s">
        <v>21</v>
      </c>
      <c r="B14" s="35"/>
      <c r="C14" s="35"/>
      <c r="D14" s="35"/>
      <c r="E14" s="45">
        <f>+I14-361</f>
        <v>984</v>
      </c>
      <c r="F14" s="44"/>
      <c r="G14" s="45">
        <f>+K14-535</f>
        <v>-146</v>
      </c>
      <c r="H14" s="44"/>
      <c r="I14" s="45">
        <f>448+897</f>
        <v>1345</v>
      </c>
      <c r="J14" s="44"/>
      <c r="K14" s="45">
        <v>389</v>
      </c>
    </row>
    <row r="15" spans="1:11" ht="14.25">
      <c r="A15" s="35"/>
      <c r="B15" s="35"/>
      <c r="C15" s="35"/>
      <c r="D15" s="35"/>
      <c r="E15" s="44"/>
      <c r="F15" s="44"/>
      <c r="G15" s="44"/>
      <c r="H15" s="44"/>
      <c r="I15" s="44"/>
      <c r="J15" s="44"/>
      <c r="K15" s="44"/>
    </row>
    <row r="16" spans="1:11" ht="14.25">
      <c r="A16" s="35" t="s">
        <v>243</v>
      </c>
      <c r="B16" s="35"/>
      <c r="C16" s="35"/>
      <c r="D16" s="35"/>
      <c r="E16" s="44">
        <f>SUM(E10:E14)</f>
        <v>136</v>
      </c>
      <c r="F16" s="44"/>
      <c r="G16" s="44">
        <f>SUM(G10:G14)</f>
        <v>-1674</v>
      </c>
      <c r="H16" s="44"/>
      <c r="I16" s="44">
        <f>SUM(I10:I14)</f>
        <v>-1676</v>
      </c>
      <c r="J16" s="44"/>
      <c r="K16" s="44">
        <f>SUM(K10:K14)</f>
        <v>-4152</v>
      </c>
    </row>
    <row r="17" spans="1:11" ht="14.25">
      <c r="A17" s="35"/>
      <c r="B17" s="35"/>
      <c r="C17" s="35"/>
      <c r="D17" s="35"/>
      <c r="E17" s="44"/>
      <c r="F17" s="44"/>
      <c r="G17" s="44"/>
      <c r="H17" s="44"/>
      <c r="I17" s="44"/>
      <c r="J17" s="44"/>
      <c r="K17" s="44"/>
    </row>
    <row r="18" spans="1:11" ht="14.25">
      <c r="A18" s="35" t="s">
        <v>22</v>
      </c>
      <c r="B18" s="35"/>
      <c r="C18" s="35"/>
      <c r="D18" s="35"/>
      <c r="E18" s="44">
        <f>+I18+564</f>
        <v>-188</v>
      </c>
      <c r="F18" s="44"/>
      <c r="G18" s="44">
        <f>+K18+436</f>
        <v>-330</v>
      </c>
      <c r="H18" s="44"/>
      <c r="I18" s="48">
        <v>-752</v>
      </c>
      <c r="J18" s="44"/>
      <c r="K18" s="48">
        <v>-766</v>
      </c>
    </row>
    <row r="19" spans="1:11" ht="14.25">
      <c r="A19" s="35"/>
      <c r="B19" s="35"/>
      <c r="C19" s="35"/>
      <c r="D19" s="35"/>
      <c r="E19" s="44"/>
      <c r="F19" s="44"/>
      <c r="G19" s="44"/>
      <c r="H19" s="44"/>
      <c r="I19" s="44"/>
      <c r="J19" s="44"/>
      <c r="K19" s="44"/>
    </row>
    <row r="20" spans="1:11" ht="14.25">
      <c r="A20" s="35" t="s">
        <v>23</v>
      </c>
      <c r="B20" s="35"/>
      <c r="C20" s="35"/>
      <c r="D20" s="35"/>
      <c r="E20" s="45">
        <f>+I20</f>
        <v>0</v>
      </c>
      <c r="F20" s="44"/>
      <c r="G20" s="45">
        <f>+K20</f>
        <v>0</v>
      </c>
      <c r="H20" s="46"/>
      <c r="I20" s="45">
        <v>0</v>
      </c>
      <c r="J20" s="46"/>
      <c r="K20" s="45">
        <v>0</v>
      </c>
    </row>
    <row r="21" spans="1:11" ht="14.25">
      <c r="A21" s="35"/>
      <c r="B21" s="35"/>
      <c r="C21" s="35"/>
      <c r="D21" s="35"/>
      <c r="E21" s="46"/>
      <c r="F21" s="46"/>
      <c r="G21" s="46"/>
      <c r="H21" s="46"/>
      <c r="I21" s="46"/>
      <c r="J21" s="46"/>
      <c r="K21" s="46"/>
    </row>
    <row r="22" spans="1:11" ht="14.25">
      <c r="A22" s="35" t="s">
        <v>295</v>
      </c>
      <c r="B22" s="35"/>
      <c r="C22" s="35"/>
      <c r="D22" s="35"/>
      <c r="E22" s="44">
        <f>SUM(E16:E20)</f>
        <v>-52</v>
      </c>
      <c r="F22" s="44"/>
      <c r="G22" s="44">
        <f>SUM(G16:G20)</f>
        <v>-2004</v>
      </c>
      <c r="H22" s="44"/>
      <c r="I22" s="44">
        <f>SUM(I16:I20)</f>
        <v>-2428</v>
      </c>
      <c r="J22" s="44"/>
      <c r="K22" s="44">
        <f>SUM(K16:K20)</f>
        <v>-4918</v>
      </c>
    </row>
    <row r="23" spans="1:11" ht="14.25">
      <c r="A23" s="35" t="s">
        <v>196</v>
      </c>
      <c r="B23" s="35"/>
      <c r="C23" s="35"/>
      <c r="D23" s="35"/>
      <c r="E23" s="46"/>
      <c r="F23" s="46"/>
      <c r="G23" s="46"/>
      <c r="H23" s="46"/>
      <c r="I23" s="46"/>
      <c r="J23" s="46"/>
      <c r="K23" s="46"/>
    </row>
    <row r="24" spans="1:11" ht="14.25">
      <c r="A24" s="35"/>
      <c r="B24" s="35"/>
      <c r="C24" s="35"/>
      <c r="D24" s="35"/>
      <c r="E24" s="46"/>
      <c r="F24" s="46"/>
      <c r="G24" s="46"/>
      <c r="H24" s="46"/>
      <c r="I24" s="46"/>
      <c r="J24" s="46"/>
      <c r="K24" s="46"/>
    </row>
    <row r="25" spans="1:11" ht="14.25">
      <c r="A25" s="35" t="s">
        <v>24</v>
      </c>
      <c r="B25" s="35"/>
      <c r="C25" s="35"/>
      <c r="D25" s="35"/>
      <c r="E25" s="45">
        <f>+I25</f>
        <v>0</v>
      </c>
      <c r="F25" s="44"/>
      <c r="G25" s="45">
        <f>+K25</f>
        <v>239</v>
      </c>
      <c r="H25" s="46"/>
      <c r="I25" s="45">
        <v>0</v>
      </c>
      <c r="J25" s="46"/>
      <c r="K25" s="45">
        <v>239</v>
      </c>
    </row>
    <row r="26" spans="1:11" ht="14.25">
      <c r="A26" s="35"/>
      <c r="B26" s="35"/>
      <c r="C26" s="35"/>
      <c r="D26" s="35"/>
      <c r="E26" s="46"/>
      <c r="F26" s="46"/>
      <c r="G26" s="46"/>
      <c r="H26" s="46"/>
      <c r="I26" s="46"/>
      <c r="J26" s="46"/>
      <c r="K26" s="46"/>
    </row>
    <row r="27" spans="1:11" ht="14.25">
      <c r="A27" s="35" t="s">
        <v>295</v>
      </c>
      <c r="B27" s="35"/>
      <c r="C27" s="35"/>
      <c r="D27" s="35"/>
      <c r="E27" s="44">
        <f>+E22+E25</f>
        <v>-52</v>
      </c>
      <c r="F27" s="44"/>
      <c r="G27" s="44">
        <f>+G22+G25</f>
        <v>-1765</v>
      </c>
      <c r="H27" s="44"/>
      <c r="I27" s="44">
        <f>+I22+I25</f>
        <v>-2428</v>
      </c>
      <c r="J27" s="44"/>
      <c r="K27" s="44">
        <f>+K22+K25</f>
        <v>-4679</v>
      </c>
    </row>
    <row r="28" spans="1:11" ht="14.25">
      <c r="A28" s="35" t="s">
        <v>197</v>
      </c>
      <c r="B28" s="35"/>
      <c r="C28" s="35"/>
      <c r="D28" s="35"/>
      <c r="E28" s="46"/>
      <c r="F28" s="46"/>
      <c r="G28" s="46"/>
      <c r="H28" s="46"/>
      <c r="I28" s="46"/>
      <c r="J28" s="46"/>
      <c r="K28" s="46"/>
    </row>
    <row r="29" spans="1:11" ht="14.25">
      <c r="A29" s="35"/>
      <c r="B29" s="35"/>
      <c r="C29" s="35"/>
      <c r="D29" s="35"/>
      <c r="E29" s="46"/>
      <c r="F29" s="46"/>
      <c r="G29" s="46"/>
      <c r="H29" s="46"/>
      <c r="I29" s="46"/>
      <c r="J29" s="46"/>
      <c r="K29" s="46"/>
    </row>
    <row r="30" spans="1:11" ht="14.25">
      <c r="A30" s="35" t="s">
        <v>25</v>
      </c>
      <c r="B30" s="35"/>
      <c r="C30" s="35"/>
      <c r="D30" s="35"/>
      <c r="E30" s="45">
        <f>+I30</f>
        <v>0</v>
      </c>
      <c r="F30" s="44"/>
      <c r="G30" s="45">
        <f>+K30</f>
        <v>0</v>
      </c>
      <c r="H30" s="46"/>
      <c r="I30" s="45">
        <v>0</v>
      </c>
      <c r="J30" s="46"/>
      <c r="K30" s="45">
        <v>0</v>
      </c>
    </row>
    <row r="31" spans="1:11" ht="14.25">
      <c r="A31" s="35"/>
      <c r="B31" s="35"/>
      <c r="C31" s="35"/>
      <c r="D31" s="35"/>
      <c r="E31" s="46"/>
      <c r="F31" s="46"/>
      <c r="G31" s="46"/>
      <c r="H31" s="46"/>
      <c r="I31" s="46"/>
      <c r="J31" s="46"/>
      <c r="K31" s="46"/>
    </row>
    <row r="32" spans="1:11" ht="15" thickBot="1">
      <c r="A32" s="35" t="s">
        <v>296</v>
      </c>
      <c r="B32" s="35"/>
      <c r="C32" s="35"/>
      <c r="D32" s="35"/>
      <c r="E32" s="47">
        <f>+E30+E27</f>
        <v>-52</v>
      </c>
      <c r="F32" s="48"/>
      <c r="G32" s="47">
        <f>+G30+G27</f>
        <v>-1765</v>
      </c>
      <c r="H32" s="48"/>
      <c r="I32" s="47">
        <f>+I30+I27</f>
        <v>-2428</v>
      </c>
      <c r="J32" s="48"/>
      <c r="K32" s="47">
        <f>+K30+K27</f>
        <v>-4679</v>
      </c>
    </row>
    <row r="33" spans="1:11" ht="15" thickTop="1">
      <c r="A33" s="35"/>
      <c r="B33" s="35"/>
      <c r="C33" s="35"/>
      <c r="D33" s="35"/>
      <c r="E33" s="46"/>
      <c r="F33" s="49"/>
      <c r="G33" s="46"/>
      <c r="H33" s="49"/>
      <c r="I33" s="46"/>
      <c r="J33" s="49"/>
      <c r="K33" s="46"/>
    </row>
    <row r="34" spans="1:11" ht="14.25">
      <c r="A34" s="35"/>
      <c r="B34" s="35"/>
      <c r="C34" s="35"/>
      <c r="D34" s="35"/>
      <c r="E34" s="46"/>
      <c r="F34" s="46"/>
      <c r="G34" s="46"/>
      <c r="H34" s="46"/>
      <c r="I34" s="46"/>
      <c r="J34" s="46"/>
      <c r="K34" s="46"/>
    </row>
    <row r="35" spans="1:11" ht="14.25">
      <c r="A35" s="35" t="s">
        <v>297</v>
      </c>
      <c r="B35" s="35"/>
      <c r="C35" s="35"/>
      <c r="D35" s="35"/>
      <c r="E35" s="46" t="s">
        <v>13</v>
      </c>
      <c r="F35" s="46"/>
      <c r="G35" s="46"/>
      <c r="H35" s="46"/>
      <c r="I35" s="46" t="s">
        <v>13</v>
      </c>
      <c r="J35" s="46"/>
      <c r="K35" s="46"/>
    </row>
    <row r="36" spans="1:11" ht="14.25">
      <c r="A36" s="35" t="s">
        <v>26</v>
      </c>
      <c r="B36" s="35"/>
      <c r="C36" s="35"/>
      <c r="D36" s="35"/>
      <c r="E36" s="58">
        <f>+notes!F161</f>
        <v>-0.16551021707301547</v>
      </c>
      <c r="F36" s="44"/>
      <c r="G36" s="58">
        <f>+notes!H161</f>
        <v>-5.617798714112928</v>
      </c>
      <c r="H36" s="44"/>
      <c r="I36" s="58">
        <f>+notes!J161</f>
        <v>-7.7280539817938765</v>
      </c>
      <c r="J36" s="44"/>
      <c r="K36" s="58">
        <f>+notes!L161</f>
        <v>-15.452954192674792</v>
      </c>
    </row>
    <row r="37" spans="1:11" ht="14.25">
      <c r="A37" s="35" t="s">
        <v>27</v>
      </c>
      <c r="B37" s="35"/>
      <c r="C37" s="35"/>
      <c r="D37" s="35"/>
      <c r="E37" s="66" t="s">
        <v>135</v>
      </c>
      <c r="F37" s="37"/>
      <c r="G37" s="66" t="s">
        <v>135</v>
      </c>
      <c r="H37" s="37"/>
      <c r="I37" s="66" t="s">
        <v>135</v>
      </c>
      <c r="J37" s="37"/>
      <c r="K37" s="66" t="s">
        <v>135</v>
      </c>
    </row>
    <row r="38" spans="1:11" ht="14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4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4.25">
      <c r="A40" s="35" t="s">
        <v>125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2" spans="1:4" ht="12.75">
      <c r="A42" s="10" t="s">
        <v>107</v>
      </c>
      <c r="B42" s="10"/>
      <c r="C42" s="10"/>
      <c r="D42" s="10"/>
    </row>
    <row r="43" spans="1:4" ht="12.75">
      <c r="A43" s="10" t="s">
        <v>204</v>
      </c>
      <c r="B43" s="10"/>
      <c r="C43" s="10"/>
      <c r="D43" s="10"/>
    </row>
    <row r="48" ht="14.25">
      <c r="L48" s="4" t="s">
        <v>13</v>
      </c>
    </row>
  </sheetData>
  <printOptions/>
  <pageMargins left="0.75" right="0.4" top="1" bottom="1" header="0.5" footer="0.5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K36" sqref="K36"/>
    </sheetView>
  </sheetViews>
  <sheetFormatPr defaultColWidth="9.140625" defaultRowHeight="12.75"/>
  <cols>
    <col min="1" max="3" width="12.7109375" style="0" customWidth="1"/>
    <col min="4" max="4" width="1.7109375" style="0" customWidth="1"/>
    <col min="5" max="5" width="11.7109375" style="0" customWidth="1"/>
    <col min="6" max="6" width="1.7109375" style="0" customWidth="1"/>
    <col min="7" max="7" width="11.7109375" style="0" customWidth="1"/>
    <col min="8" max="8" width="1.7109375" style="0" customWidth="1"/>
    <col min="9" max="9" width="11.8515625" style="0" customWidth="1"/>
    <col min="10" max="10" width="1.7109375" style="0" customWidth="1"/>
    <col min="11" max="11" width="11.7109375" style="0" customWidth="1"/>
    <col min="12" max="12" width="1.7109375" style="0" customWidth="1"/>
    <col min="13" max="13" width="12.00390625" style="0" customWidth="1"/>
    <col min="14" max="14" width="1.7109375" style="0" customWidth="1"/>
  </cols>
  <sheetData>
    <row r="1" spans="1:13" ht="15.75">
      <c r="A1" s="2" t="s">
        <v>0</v>
      </c>
      <c r="B1" s="2"/>
      <c r="C1" s="2"/>
      <c r="D1" s="2"/>
      <c r="M1" s="59"/>
    </row>
    <row r="2" spans="1:4" ht="15">
      <c r="A2" s="11" t="s">
        <v>248</v>
      </c>
      <c r="B2" s="4"/>
      <c r="C2" s="4"/>
      <c r="D2" s="4"/>
    </row>
    <row r="3" spans="1:4" ht="15.75">
      <c r="A3" s="3" t="s">
        <v>101</v>
      </c>
      <c r="B3" s="3"/>
      <c r="C3" s="3"/>
      <c r="D3" s="3"/>
    </row>
    <row r="6" spans="5:13" ht="15">
      <c r="E6" s="83" t="s">
        <v>31</v>
      </c>
      <c r="F6" s="83"/>
      <c r="G6" s="83"/>
      <c r="H6" s="83"/>
      <c r="I6" s="83"/>
      <c r="J6" s="11"/>
      <c r="K6" s="60" t="s">
        <v>32</v>
      </c>
      <c r="L6" s="61"/>
      <c r="M6" s="61"/>
    </row>
    <row r="8" spans="5:13" ht="12.75">
      <c r="E8" s="6"/>
      <c r="F8" s="6"/>
      <c r="G8" s="6"/>
      <c r="H8" s="6"/>
      <c r="I8" s="6" t="s">
        <v>33</v>
      </c>
      <c r="J8" s="6"/>
      <c r="K8" s="6" t="s">
        <v>13</v>
      </c>
      <c r="L8" s="6"/>
      <c r="M8" s="6"/>
    </row>
    <row r="9" spans="5:13" ht="12.75">
      <c r="E9" s="6" t="s">
        <v>28</v>
      </c>
      <c r="F9" s="6"/>
      <c r="G9" s="6" t="s">
        <v>28</v>
      </c>
      <c r="H9" s="6"/>
      <c r="I9" s="6" t="s">
        <v>34</v>
      </c>
      <c r="J9" s="6"/>
      <c r="K9" s="6" t="s">
        <v>35</v>
      </c>
      <c r="L9" s="6"/>
      <c r="M9" s="6"/>
    </row>
    <row r="10" spans="5:13" ht="12.75">
      <c r="E10" s="6" t="s">
        <v>29</v>
      </c>
      <c r="F10" s="6"/>
      <c r="G10" s="6" t="s">
        <v>30</v>
      </c>
      <c r="H10" s="6"/>
      <c r="I10" s="6" t="s">
        <v>126</v>
      </c>
      <c r="J10" s="6"/>
      <c r="K10" s="6" t="s">
        <v>36</v>
      </c>
      <c r="L10" s="6"/>
      <c r="M10" s="6" t="s">
        <v>37</v>
      </c>
    </row>
    <row r="11" spans="5:13" ht="12.75">
      <c r="E11" s="6" t="s">
        <v>6</v>
      </c>
      <c r="F11" s="6"/>
      <c r="G11" s="6" t="s">
        <v>6</v>
      </c>
      <c r="H11" s="6"/>
      <c r="I11" s="6" t="s">
        <v>6</v>
      </c>
      <c r="J11" s="6"/>
      <c r="K11" s="6" t="s">
        <v>6</v>
      </c>
      <c r="L11" s="6"/>
      <c r="M11" s="6" t="s">
        <v>6</v>
      </c>
    </row>
    <row r="12" spans="5:13" ht="12.75"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1" t="s">
        <v>249</v>
      </c>
      <c r="B13" s="11"/>
      <c r="C13" s="11"/>
      <c r="D13" s="11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A14" s="14" t="s">
        <v>250</v>
      </c>
      <c r="B14" s="14"/>
      <c r="C14" s="14"/>
      <c r="D14" s="14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4.25">
      <c r="A15" s="4"/>
      <c r="B15" s="4"/>
      <c r="C15" s="4"/>
      <c r="D15" s="4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4.25">
      <c r="A16" s="4" t="s">
        <v>205</v>
      </c>
      <c r="B16" s="4"/>
      <c r="C16" s="4"/>
      <c r="D16" s="4"/>
      <c r="E16" s="33">
        <f>+'BS'!F33</f>
        <v>31418</v>
      </c>
      <c r="F16" s="33"/>
      <c r="G16" s="33">
        <f>+'BS'!F34</f>
        <v>8133</v>
      </c>
      <c r="H16" s="26"/>
      <c r="I16" s="26">
        <f>+'BS'!F35</f>
        <v>5283</v>
      </c>
      <c r="J16" s="26"/>
      <c r="K16" s="33">
        <f>+'BS'!F36</f>
        <v>-34326</v>
      </c>
      <c r="L16" s="33"/>
      <c r="M16" s="33">
        <f>SUM(E16:K16)</f>
        <v>10508</v>
      </c>
    </row>
    <row r="17" spans="1:13" ht="14.25">
      <c r="A17" s="4"/>
      <c r="B17" s="4"/>
      <c r="C17" s="4"/>
      <c r="D17" s="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4.25">
      <c r="A18" s="4" t="s">
        <v>152</v>
      </c>
      <c r="B18" s="4"/>
      <c r="C18" s="4"/>
      <c r="D18" s="4"/>
      <c r="E18" s="26">
        <v>0</v>
      </c>
      <c r="F18" s="26"/>
      <c r="G18" s="26">
        <v>0</v>
      </c>
      <c r="H18" s="26"/>
      <c r="I18" s="26">
        <v>0</v>
      </c>
      <c r="J18" s="26"/>
      <c r="K18" s="26">
        <v>0</v>
      </c>
      <c r="L18" s="26"/>
      <c r="M18" s="33">
        <f>SUM(E18:K18)</f>
        <v>0</v>
      </c>
    </row>
    <row r="19" spans="1:13" ht="14.25">
      <c r="A19" s="4"/>
      <c r="B19" s="4"/>
      <c r="C19" s="4"/>
      <c r="D19" s="4"/>
      <c r="E19" s="26"/>
      <c r="F19" s="26"/>
      <c r="G19" s="26"/>
      <c r="H19" s="26"/>
      <c r="I19" s="26"/>
      <c r="J19" s="26"/>
      <c r="K19" s="26"/>
      <c r="L19" s="26"/>
      <c r="M19" s="26"/>
    </row>
    <row r="20" spans="1:13" ht="14.25">
      <c r="A20" s="4" t="s">
        <v>154</v>
      </c>
      <c r="B20" s="4"/>
      <c r="C20" s="4"/>
      <c r="D20" s="4"/>
      <c r="E20" s="26">
        <v>0</v>
      </c>
      <c r="F20" s="26"/>
      <c r="G20" s="26">
        <v>0</v>
      </c>
      <c r="H20" s="26"/>
      <c r="I20" s="26">
        <v>0</v>
      </c>
      <c r="J20" s="26"/>
      <c r="K20" s="26">
        <v>0</v>
      </c>
      <c r="L20" s="26"/>
      <c r="M20" s="33">
        <f>SUM(E20:K20)</f>
        <v>0</v>
      </c>
    </row>
    <row r="21" spans="1:13" ht="14.25">
      <c r="A21" s="4" t="s">
        <v>155</v>
      </c>
      <c r="B21" s="4"/>
      <c r="C21" s="4"/>
      <c r="D21" s="4"/>
      <c r="E21" s="26"/>
      <c r="F21" s="26"/>
      <c r="G21" s="26"/>
      <c r="H21" s="26"/>
      <c r="I21" s="26"/>
      <c r="J21" s="26"/>
      <c r="K21" s="26"/>
      <c r="L21" s="26"/>
      <c r="M21" s="33"/>
    </row>
    <row r="22" spans="1:13" ht="14.25">
      <c r="A22" s="4"/>
      <c r="B22" s="4"/>
      <c r="C22" s="4"/>
      <c r="D22" s="4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4.25">
      <c r="A23" s="4" t="s">
        <v>252</v>
      </c>
      <c r="B23" s="4"/>
      <c r="C23" s="4"/>
      <c r="D23" s="4"/>
      <c r="E23" s="26">
        <v>0</v>
      </c>
      <c r="F23" s="26"/>
      <c r="G23" s="26">
        <v>0</v>
      </c>
      <c r="H23" s="26"/>
      <c r="I23" s="26">
        <v>0</v>
      </c>
      <c r="J23" s="26"/>
      <c r="K23" s="33">
        <f>+'P&amp;L'!I32</f>
        <v>-2428</v>
      </c>
      <c r="L23" s="26"/>
      <c r="M23" s="33">
        <f>SUM(E23:K23)</f>
        <v>-2428</v>
      </c>
    </row>
    <row r="24" spans="1:13" ht="14.25">
      <c r="A24" s="4"/>
      <c r="B24" s="4"/>
      <c r="C24" s="4"/>
      <c r="D24" s="4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4.25">
      <c r="A25" s="4" t="s">
        <v>251</v>
      </c>
      <c r="B25" s="4"/>
      <c r="C25" s="4"/>
      <c r="D25" s="4"/>
      <c r="E25" s="50">
        <f>SUM(E16:E24)</f>
        <v>31418</v>
      </c>
      <c r="F25" s="33"/>
      <c r="G25" s="50">
        <f>SUM(G16:G24)</f>
        <v>8133</v>
      </c>
      <c r="H25" s="26"/>
      <c r="I25" s="50">
        <f>SUM(I16:I24)</f>
        <v>5283</v>
      </c>
      <c r="J25" s="26"/>
      <c r="K25" s="50">
        <f>SUM(K16:K24)</f>
        <v>-36754</v>
      </c>
      <c r="L25" s="33"/>
      <c r="M25" s="50">
        <f>SUM(M16:M24)</f>
        <v>8080</v>
      </c>
    </row>
    <row r="26" spans="1:13" ht="14.25">
      <c r="A26" s="4"/>
      <c r="B26" s="4"/>
      <c r="C26" s="4"/>
      <c r="D26" s="4"/>
      <c r="E26" s="26"/>
      <c r="F26" s="26"/>
      <c r="G26" s="26"/>
      <c r="H26" s="26"/>
      <c r="I26" s="26"/>
      <c r="J26" s="26"/>
      <c r="K26" s="26"/>
      <c r="L26" s="26"/>
      <c r="M26" s="26"/>
    </row>
    <row r="27" spans="1:13" ht="14.25">
      <c r="A27" s="4"/>
      <c r="B27" s="4"/>
      <c r="C27" s="4"/>
      <c r="D27" s="4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5">
      <c r="A28" s="11" t="s">
        <v>249</v>
      </c>
      <c r="B28" s="11"/>
      <c r="C28" s="11"/>
      <c r="D28" s="11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5">
      <c r="A29" s="14" t="s">
        <v>253</v>
      </c>
      <c r="B29" s="14"/>
      <c r="C29" s="14"/>
      <c r="D29" s="14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4.25">
      <c r="A30" s="4"/>
      <c r="B30" s="4"/>
      <c r="C30" s="4"/>
      <c r="D30" s="4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4.25">
      <c r="A31" s="4" t="s">
        <v>180</v>
      </c>
      <c r="B31" s="4"/>
      <c r="C31" s="4"/>
      <c r="D31" s="4"/>
      <c r="E31" s="33">
        <v>28569</v>
      </c>
      <c r="F31" s="33"/>
      <c r="G31" s="33">
        <v>8207</v>
      </c>
      <c r="H31" s="26"/>
      <c r="I31" s="26">
        <v>5500</v>
      </c>
      <c r="J31" s="26"/>
      <c r="K31" s="33">
        <v>-29971</v>
      </c>
      <c r="L31" s="33"/>
      <c r="M31" s="33">
        <f>SUM(E31:K31)</f>
        <v>12305</v>
      </c>
    </row>
    <row r="32" spans="1:13" ht="14.25">
      <c r="A32" s="4"/>
      <c r="B32" s="4"/>
      <c r="C32" s="4"/>
      <c r="D32" s="4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4.25">
      <c r="A33" s="4" t="s">
        <v>152</v>
      </c>
      <c r="B33" s="4"/>
      <c r="C33" s="4"/>
      <c r="D33" s="4"/>
      <c r="E33" s="26">
        <v>2849</v>
      </c>
      <c r="F33" s="26"/>
      <c r="G33" s="26">
        <v>-74</v>
      </c>
      <c r="H33" s="26"/>
      <c r="I33" s="26">
        <v>0</v>
      </c>
      <c r="J33" s="26"/>
      <c r="K33" s="26">
        <v>0</v>
      </c>
      <c r="L33" s="26"/>
      <c r="M33" s="33">
        <f>SUM(E33:K33)</f>
        <v>2775</v>
      </c>
    </row>
    <row r="34" spans="1:13" ht="14.25">
      <c r="A34" s="4"/>
      <c r="B34" s="4"/>
      <c r="C34" s="4"/>
      <c r="D34" s="4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4.25">
      <c r="A35" s="4" t="s">
        <v>154</v>
      </c>
      <c r="B35" s="4"/>
      <c r="C35" s="4"/>
      <c r="D35" s="4"/>
      <c r="E35" s="26">
        <v>0</v>
      </c>
      <c r="F35" s="26"/>
      <c r="G35" s="26">
        <v>0</v>
      </c>
      <c r="H35" s="26"/>
      <c r="I35" s="26">
        <v>-217</v>
      </c>
      <c r="J35" s="26"/>
      <c r="K35" s="26">
        <v>324</v>
      </c>
      <c r="L35" s="26"/>
      <c r="M35" s="33">
        <f>SUM(E35:K35)</f>
        <v>107</v>
      </c>
    </row>
    <row r="36" spans="1:13" ht="14.25">
      <c r="A36" s="4" t="s">
        <v>155</v>
      </c>
      <c r="B36" s="4"/>
      <c r="C36" s="4"/>
      <c r="D36" s="4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4.25">
      <c r="A37" s="4"/>
      <c r="B37" s="4"/>
      <c r="C37" s="4"/>
      <c r="D37" s="4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4.25">
      <c r="A38" s="4" t="s">
        <v>252</v>
      </c>
      <c r="B38" s="4"/>
      <c r="C38" s="4"/>
      <c r="D38" s="4"/>
      <c r="E38" s="26">
        <v>0</v>
      </c>
      <c r="F38" s="26"/>
      <c r="G38" s="26">
        <v>0</v>
      </c>
      <c r="H38" s="26"/>
      <c r="I38" s="26">
        <v>0</v>
      </c>
      <c r="J38" s="26"/>
      <c r="K38" s="33">
        <f>+'P&amp;L'!K32</f>
        <v>-4679</v>
      </c>
      <c r="L38" s="26"/>
      <c r="M38" s="33">
        <f>SUM(E38:K38)</f>
        <v>-4679</v>
      </c>
    </row>
    <row r="39" spans="1:13" ht="14.25">
      <c r="A39" s="4"/>
      <c r="B39" s="4"/>
      <c r="C39" s="4"/>
      <c r="D39" s="4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4.25">
      <c r="A40" s="4" t="s">
        <v>254</v>
      </c>
      <c r="B40" s="4"/>
      <c r="C40" s="4"/>
      <c r="D40" s="4"/>
      <c r="E40" s="50">
        <f>SUM(E31:E39)</f>
        <v>31418</v>
      </c>
      <c r="F40" s="33"/>
      <c r="G40" s="50">
        <f>SUM(G31:G39)</f>
        <v>8133</v>
      </c>
      <c r="H40" s="26"/>
      <c r="I40" s="50">
        <f>SUM(I31:I39)</f>
        <v>5283</v>
      </c>
      <c r="J40" s="26"/>
      <c r="K40" s="50">
        <f>SUM(K31:K39)</f>
        <v>-34326</v>
      </c>
      <c r="L40" s="33"/>
      <c r="M40" s="50">
        <f>SUM(M31:M39)</f>
        <v>10508</v>
      </c>
    </row>
    <row r="41" spans="1:13" ht="14.25">
      <c r="A41" s="4"/>
      <c r="B41" s="4"/>
      <c r="C41" s="4"/>
      <c r="D41" s="4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4.25">
      <c r="A42" s="4"/>
      <c r="B42" s="4"/>
      <c r="C42" s="4"/>
      <c r="D42" s="4"/>
      <c r="E42" s="26"/>
      <c r="F42" s="26"/>
      <c r="G42" s="26"/>
      <c r="H42" s="26"/>
      <c r="I42" s="26"/>
      <c r="J42" s="26"/>
      <c r="K42" s="26"/>
      <c r="L42" s="26"/>
      <c r="M42" s="26"/>
    </row>
    <row r="43" spans="1:4" ht="14.25">
      <c r="A43" s="15" t="s">
        <v>149</v>
      </c>
      <c r="B43" s="15"/>
      <c r="C43" s="15"/>
      <c r="D43" s="15"/>
    </row>
    <row r="44" spans="1:4" ht="14.25">
      <c r="A44" s="15" t="s">
        <v>206</v>
      </c>
      <c r="B44" s="15"/>
      <c r="C44" s="15"/>
      <c r="D44" s="15"/>
    </row>
  </sheetData>
  <mergeCells count="1">
    <mergeCell ref="E6:I6"/>
  </mergeCells>
  <printOptions/>
  <pageMargins left="0.66" right="0.27" top="0.96" bottom="0.72" header="0.5" footer="0.5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D22" sqref="D22"/>
    </sheetView>
  </sheetViews>
  <sheetFormatPr defaultColWidth="9.140625" defaultRowHeight="12.75"/>
  <cols>
    <col min="1" max="1" width="4.710937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8" ht="15.75">
      <c r="A1" s="2" t="s">
        <v>0</v>
      </c>
      <c r="B1" s="2"/>
      <c r="C1" s="2"/>
      <c r="H1" s="59"/>
    </row>
    <row r="2" spans="1:3" ht="14.25">
      <c r="A2" s="4" t="s">
        <v>1</v>
      </c>
      <c r="B2" s="4"/>
      <c r="C2" s="4"/>
    </row>
    <row r="3" spans="1:3" ht="15">
      <c r="A3" s="11" t="s">
        <v>248</v>
      </c>
      <c r="B3" s="4"/>
      <c r="C3" s="4"/>
    </row>
    <row r="4" spans="1:3" ht="15.75">
      <c r="A4" s="3" t="s">
        <v>102</v>
      </c>
      <c r="B4" s="2"/>
      <c r="C4" s="2"/>
    </row>
    <row r="5" spans="1:3" ht="15.75">
      <c r="A5" s="2" t="s">
        <v>13</v>
      </c>
      <c r="B5" s="2"/>
      <c r="C5" s="2"/>
    </row>
    <row r="6" spans="8:10" ht="15">
      <c r="H6" s="12" t="s">
        <v>255</v>
      </c>
      <c r="J6" s="12" t="str">
        <f>+H6</f>
        <v>12 months</v>
      </c>
    </row>
    <row r="7" spans="1:10" ht="15">
      <c r="A7" s="4"/>
      <c r="B7" s="4"/>
      <c r="C7" s="4"/>
      <c r="D7" s="4"/>
      <c r="H7" s="17" t="s">
        <v>103</v>
      </c>
      <c r="J7" s="17" t="s">
        <v>103</v>
      </c>
    </row>
    <row r="8" spans="1:10" ht="15">
      <c r="A8" s="4"/>
      <c r="B8" s="4"/>
      <c r="C8" s="4"/>
      <c r="D8" s="4"/>
      <c r="H8" s="23" t="s">
        <v>246</v>
      </c>
      <c r="J8" s="23" t="s">
        <v>199</v>
      </c>
    </row>
    <row r="9" spans="1:10" ht="15">
      <c r="A9" s="4"/>
      <c r="B9" s="4"/>
      <c r="C9" s="4"/>
      <c r="D9" s="4"/>
      <c r="H9" s="12" t="s">
        <v>6</v>
      </c>
      <c r="J9" s="12" t="s">
        <v>6</v>
      </c>
    </row>
    <row r="10" spans="1:7" ht="12.75">
      <c r="A10" s="13" t="s">
        <v>114</v>
      </c>
      <c r="G10" s="25"/>
    </row>
    <row r="11" spans="1:12" ht="12.75">
      <c r="A11" s="13" t="s">
        <v>38</v>
      </c>
      <c r="H11" s="52">
        <f>+'P&amp;L'!I22</f>
        <v>-2428</v>
      </c>
      <c r="J11" s="52">
        <f>+'P&amp;L'!K22</f>
        <v>-4918</v>
      </c>
      <c r="L11" s="25"/>
    </row>
    <row r="12" spans="1:10" ht="12.75">
      <c r="A12" t="s">
        <v>115</v>
      </c>
      <c r="H12" s="52"/>
      <c r="J12" s="52"/>
    </row>
    <row r="13" spans="2:12" ht="12.75">
      <c r="B13" t="s">
        <v>221</v>
      </c>
      <c r="H13" s="52">
        <v>39</v>
      </c>
      <c r="J13" s="52">
        <v>220</v>
      </c>
      <c r="L13" s="25"/>
    </row>
    <row r="14" spans="2:10" ht="12.75">
      <c r="B14" t="s">
        <v>116</v>
      </c>
      <c r="H14" s="52">
        <f>1667</f>
        <v>1667</v>
      </c>
      <c r="J14" s="52">
        <v>1833</v>
      </c>
    </row>
    <row r="15" spans="2:10" ht="12.75">
      <c r="B15" t="s">
        <v>256</v>
      </c>
      <c r="H15" s="52">
        <v>0</v>
      </c>
      <c r="J15" s="52">
        <v>108</v>
      </c>
    </row>
    <row r="16" spans="2:10" ht="12.75">
      <c r="B16" t="s">
        <v>257</v>
      </c>
      <c r="H16" s="52">
        <v>0</v>
      </c>
      <c r="J16" s="52">
        <v>2</v>
      </c>
    </row>
    <row r="17" spans="2:10" ht="12.75">
      <c r="B17" t="s">
        <v>219</v>
      </c>
      <c r="H17" s="52">
        <v>121</v>
      </c>
      <c r="J17" s="52">
        <v>46</v>
      </c>
    </row>
    <row r="18" spans="2:10" ht="12.75">
      <c r="B18" t="s">
        <v>150</v>
      </c>
      <c r="H18" s="52">
        <v>-365</v>
      </c>
      <c r="J18" s="52">
        <v>-324</v>
      </c>
    </row>
    <row r="19" spans="2:10" ht="12.75">
      <c r="B19" t="s">
        <v>228</v>
      </c>
      <c r="H19" s="52">
        <v>91</v>
      </c>
      <c r="J19" s="52">
        <v>166</v>
      </c>
    </row>
    <row r="20" spans="2:10" ht="12.75">
      <c r="B20" t="s">
        <v>192</v>
      </c>
      <c r="H20" s="52">
        <v>0</v>
      </c>
      <c r="J20" s="52">
        <v>-5</v>
      </c>
    </row>
    <row r="21" spans="2:10" ht="12.75">
      <c r="B21" t="s">
        <v>258</v>
      </c>
      <c r="H21" s="52">
        <v>112</v>
      </c>
      <c r="J21" s="52">
        <v>137</v>
      </c>
    </row>
    <row r="22" spans="2:10" ht="12.75">
      <c r="B22" t="s">
        <v>117</v>
      </c>
      <c r="H22" s="52">
        <v>728</v>
      </c>
      <c r="J22" s="52">
        <v>613</v>
      </c>
    </row>
    <row r="23" spans="2:10" ht="12.75">
      <c r="B23" t="s">
        <v>229</v>
      </c>
      <c r="H23" s="53">
        <v>-6</v>
      </c>
      <c r="J23" s="53">
        <v>-7</v>
      </c>
    </row>
    <row r="24" spans="1:10" ht="12.75">
      <c r="A24" s="13" t="s">
        <v>201</v>
      </c>
      <c r="H24" s="52">
        <f>SUM(H11:H23)</f>
        <v>-41</v>
      </c>
      <c r="J24" s="52">
        <f>SUM(J11:J23)</f>
        <v>-2129</v>
      </c>
    </row>
    <row r="25" spans="1:10" ht="12.75">
      <c r="A25" s="16" t="s">
        <v>231</v>
      </c>
      <c r="H25" s="52">
        <v>309</v>
      </c>
      <c r="J25" s="52">
        <v>-227</v>
      </c>
    </row>
    <row r="26" spans="1:10" ht="12.75">
      <c r="A26" t="s">
        <v>277</v>
      </c>
      <c r="H26" s="52">
        <v>10</v>
      </c>
      <c r="J26" s="52">
        <v>-298</v>
      </c>
    </row>
    <row r="27" spans="1:10" ht="12.75">
      <c r="A27" t="s">
        <v>278</v>
      </c>
      <c r="H27" s="52">
        <v>-27</v>
      </c>
      <c r="J27" s="52">
        <v>55</v>
      </c>
    </row>
    <row r="28" spans="1:10" ht="12.75">
      <c r="A28" t="s">
        <v>232</v>
      </c>
      <c r="H28" s="52">
        <v>-271</v>
      </c>
      <c r="J28" s="52">
        <v>378</v>
      </c>
    </row>
    <row r="29" spans="1:10" ht="12.75">
      <c r="A29" t="s">
        <v>279</v>
      </c>
      <c r="H29" s="52">
        <v>-675</v>
      </c>
      <c r="J29" s="52">
        <v>222</v>
      </c>
    </row>
    <row r="30" spans="1:10" ht="12.75">
      <c r="A30" t="s">
        <v>233</v>
      </c>
      <c r="H30" s="53">
        <v>1017</v>
      </c>
      <c r="J30" s="53">
        <v>-151</v>
      </c>
    </row>
    <row r="31" spans="1:10" ht="12.75">
      <c r="A31" s="13" t="s">
        <v>280</v>
      </c>
      <c r="H31" s="52">
        <f>SUM(H24:H30)</f>
        <v>322</v>
      </c>
      <c r="J31" s="52">
        <f>SUM(J24:J30)</f>
        <v>-2150</v>
      </c>
    </row>
    <row r="32" spans="1:10" ht="12.75">
      <c r="A32" s="16" t="s">
        <v>259</v>
      </c>
      <c r="H32" s="52">
        <v>0</v>
      </c>
      <c r="J32" s="52">
        <v>-62</v>
      </c>
    </row>
    <row r="33" spans="1:10" ht="12.75">
      <c r="A33" s="16" t="s">
        <v>220</v>
      </c>
      <c r="H33" s="53">
        <v>-100</v>
      </c>
      <c r="J33" s="53">
        <v>0</v>
      </c>
    </row>
    <row r="34" spans="1:10" ht="12.75">
      <c r="A34" s="13" t="s">
        <v>234</v>
      </c>
      <c r="H34" s="52">
        <f>SUM(H31:H33)</f>
        <v>222</v>
      </c>
      <c r="J34" s="52">
        <f>SUM(J31:J33)</f>
        <v>-2212</v>
      </c>
    </row>
    <row r="35" spans="1:10" ht="12.75">
      <c r="A35" s="13"/>
      <c r="H35" s="52"/>
      <c r="J35" s="52"/>
    </row>
    <row r="36" spans="1:10" ht="12.75">
      <c r="A36" s="13" t="s">
        <v>118</v>
      </c>
      <c r="H36" s="52"/>
      <c r="J36" s="52"/>
    </row>
    <row r="37" spans="1:10" ht="12.75">
      <c r="A37" t="s">
        <v>119</v>
      </c>
      <c r="H37" s="54">
        <v>-19</v>
      </c>
      <c r="J37" s="54">
        <v>-22</v>
      </c>
    </row>
    <row r="38" spans="1:10" ht="12.75">
      <c r="A38" s="16" t="s">
        <v>151</v>
      </c>
      <c r="H38" s="55">
        <v>747</v>
      </c>
      <c r="J38" s="55">
        <v>342</v>
      </c>
    </row>
    <row r="39" spans="1:10" ht="12.75">
      <c r="A39" s="16" t="s">
        <v>193</v>
      </c>
      <c r="H39" s="55">
        <v>0</v>
      </c>
      <c r="J39" s="55">
        <v>27</v>
      </c>
    </row>
    <row r="40" spans="1:10" ht="12.75">
      <c r="A40" s="16" t="s">
        <v>230</v>
      </c>
      <c r="H40" s="56">
        <v>6</v>
      </c>
      <c r="J40" s="56">
        <v>7</v>
      </c>
    </row>
    <row r="41" spans="1:10" ht="12.75">
      <c r="A41" s="13" t="s">
        <v>244</v>
      </c>
      <c r="H41" s="52">
        <f>SUM(H37:H40)</f>
        <v>734</v>
      </c>
      <c r="J41" s="52">
        <f>SUM(J37:J40)</f>
        <v>354</v>
      </c>
    </row>
    <row r="42" spans="8:10" ht="12.75">
      <c r="H42" s="52"/>
      <c r="J42" s="52"/>
    </row>
    <row r="43" spans="1:10" ht="12.75">
      <c r="A43" s="13" t="s">
        <v>120</v>
      </c>
      <c r="H43" s="52"/>
      <c r="J43" s="52"/>
    </row>
    <row r="44" spans="1:10" ht="12.75">
      <c r="A44" t="s">
        <v>194</v>
      </c>
      <c r="H44" s="54">
        <v>0</v>
      </c>
      <c r="J44" s="54">
        <v>2775</v>
      </c>
    </row>
    <row r="45" spans="1:10" ht="12.75">
      <c r="A45" s="16" t="s">
        <v>260</v>
      </c>
      <c r="H45" s="55">
        <v>0</v>
      </c>
      <c r="J45" s="55">
        <v>554</v>
      </c>
    </row>
    <row r="46" spans="1:10" ht="12.75">
      <c r="A46" t="s">
        <v>200</v>
      </c>
      <c r="H46" s="55">
        <v>-110</v>
      </c>
      <c r="J46" s="55">
        <v>-30</v>
      </c>
    </row>
    <row r="47" spans="1:10" ht="12.75">
      <c r="A47" s="16" t="s">
        <v>261</v>
      </c>
      <c r="H47" s="55">
        <v>0</v>
      </c>
      <c r="J47" s="55">
        <v>-169</v>
      </c>
    </row>
    <row r="48" spans="1:10" ht="12.75">
      <c r="A48" t="s">
        <v>121</v>
      </c>
      <c r="H48" s="55">
        <v>0</v>
      </c>
      <c r="J48" s="55">
        <v>-11</v>
      </c>
    </row>
    <row r="49" spans="1:10" ht="12.75">
      <c r="A49" t="s">
        <v>236</v>
      </c>
      <c r="H49" s="55">
        <v>-5</v>
      </c>
      <c r="J49" s="55">
        <v>-6</v>
      </c>
    </row>
    <row r="50" spans="1:10" ht="12.75">
      <c r="A50" t="s">
        <v>39</v>
      </c>
      <c r="H50" s="56">
        <v>-266</v>
      </c>
      <c r="J50" s="56">
        <v>-291</v>
      </c>
    </row>
    <row r="51" spans="1:10" ht="12.75">
      <c r="A51" s="13" t="s">
        <v>294</v>
      </c>
      <c r="H51" s="52">
        <f>SUM(H44:H50)</f>
        <v>-381</v>
      </c>
      <c r="J51" s="52">
        <f>SUM(J44:J50)</f>
        <v>2822</v>
      </c>
    </row>
    <row r="52" spans="8:10" ht="12.75">
      <c r="H52" s="53"/>
      <c r="J52" s="53"/>
    </row>
    <row r="53" spans="1:10" ht="12.75">
      <c r="A53" s="13" t="s">
        <v>195</v>
      </c>
      <c r="H53" s="52">
        <f>+H51+H41+H34</f>
        <v>575</v>
      </c>
      <c r="J53" s="52">
        <f>+J51+J41+J34</f>
        <v>964</v>
      </c>
    </row>
    <row r="54" spans="1:10" ht="12.75">
      <c r="A54" s="13"/>
      <c r="H54" s="52"/>
      <c r="J54" s="52"/>
    </row>
    <row r="55" spans="1:10" ht="12.75">
      <c r="A55" s="13" t="s">
        <v>136</v>
      </c>
      <c r="H55" s="52">
        <v>-2547</v>
      </c>
      <c r="J55" s="52">
        <v>-3511</v>
      </c>
    </row>
    <row r="56" spans="1:10" ht="12.75">
      <c r="A56" s="13"/>
      <c r="H56" s="52"/>
      <c r="J56" s="52"/>
    </row>
    <row r="57" spans="1:10" ht="13.5" thickBot="1">
      <c r="A57" s="13" t="s">
        <v>262</v>
      </c>
      <c r="H57" s="57">
        <f>SUM(H53:H56)</f>
        <v>-1972</v>
      </c>
      <c r="J57" s="57">
        <f>SUM(J53:J56)</f>
        <v>-2547</v>
      </c>
    </row>
    <row r="58" spans="8:10" ht="13.5" thickTop="1">
      <c r="H58" s="52"/>
      <c r="J58" s="52"/>
    </row>
    <row r="59" spans="1:10" ht="12.75">
      <c r="A59" s="13" t="s">
        <v>122</v>
      </c>
      <c r="H59" s="52"/>
      <c r="J59" s="52"/>
    </row>
    <row r="60" spans="8:10" ht="12.75">
      <c r="H60" s="52"/>
      <c r="J60" s="52"/>
    </row>
    <row r="61" spans="2:10" ht="12.75">
      <c r="B61" t="s">
        <v>163</v>
      </c>
      <c r="H61" s="52">
        <f>+'BS'!D23</f>
        <v>176</v>
      </c>
      <c r="J61" s="52">
        <v>181</v>
      </c>
    </row>
    <row r="62" spans="2:10" ht="12.75">
      <c r="B62" t="s">
        <v>9</v>
      </c>
      <c r="H62" s="67">
        <f>+'BS'!D24</f>
        <v>292</v>
      </c>
      <c r="I62" s="68"/>
      <c r="J62" s="67">
        <v>221</v>
      </c>
    </row>
    <row r="63" spans="2:10" ht="12.75">
      <c r="B63" t="s">
        <v>181</v>
      </c>
      <c r="H63" s="53">
        <f>-notes!J134</f>
        <v>-2275</v>
      </c>
      <c r="J63" s="53">
        <v>-2789</v>
      </c>
    </row>
    <row r="64" spans="8:10" ht="12.75">
      <c r="H64" s="67">
        <f>SUM(H61:H63)</f>
        <v>-1807</v>
      </c>
      <c r="I64" s="68"/>
      <c r="J64" s="67">
        <f>SUM(J61:J63)</f>
        <v>-2387</v>
      </c>
    </row>
    <row r="65" spans="2:10" ht="12.75">
      <c r="B65" t="s">
        <v>138</v>
      </c>
      <c r="H65" s="52">
        <v>-165</v>
      </c>
      <c r="J65" s="52">
        <v>-160</v>
      </c>
    </row>
    <row r="66" spans="5:10" ht="15" thickBot="1">
      <c r="E66" s="7"/>
      <c r="H66" s="57">
        <f>SUM(H64:H65)</f>
        <v>-1972</v>
      </c>
      <c r="J66" s="57">
        <f>SUM(J64:J65)</f>
        <v>-2547</v>
      </c>
    </row>
    <row r="67" spans="5:8" ht="15" thickTop="1">
      <c r="E67" s="7"/>
      <c r="H67" s="51"/>
    </row>
    <row r="68" spans="5:10" ht="12.75">
      <c r="E68" s="5"/>
      <c r="H68" s="52"/>
      <c r="J68" s="52"/>
    </row>
  </sheetData>
  <printOptions/>
  <pageMargins left="0.75" right="0.75" top="0.55" bottom="0.63" header="0.5" footer="0.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2"/>
  <sheetViews>
    <sheetView workbookViewId="0" topLeftCell="A1">
      <selection activeCell="B164" sqref="B164:B166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6.140625" style="0" customWidth="1"/>
    <col min="4" max="4" width="10.7109375" style="0" customWidth="1"/>
    <col min="5" max="5" width="13.140625" style="0" customWidth="1"/>
    <col min="6" max="6" width="11.71093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2.140625" style="0" customWidth="1"/>
    <col min="13" max="14" width="0.85546875" style="0" customWidth="1"/>
    <col min="15" max="15" width="2.7109375" style="0" customWidth="1"/>
  </cols>
  <sheetData>
    <row r="1" spans="1:14" ht="18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9"/>
    </row>
    <row r="3" spans="1:12" ht="15">
      <c r="A3" s="19" t="s">
        <v>263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>
      <c r="A5" s="11" t="s">
        <v>40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">
      <c r="A7" s="73" t="s">
        <v>41</v>
      </c>
      <c r="B7" s="11" t="s">
        <v>42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">
      <c r="A8" s="11"/>
      <c r="B8" s="4" t="s">
        <v>182</v>
      </c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11"/>
      <c r="B9" s="4" t="s">
        <v>183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11"/>
      <c r="B10" s="4" t="s">
        <v>184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11"/>
      <c r="B11" s="4" t="s">
        <v>185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11"/>
      <c r="B12" s="4" t="s">
        <v>207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11"/>
      <c r="B14" s="4" t="s">
        <v>186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11"/>
      <c r="B15" s="4" t="s">
        <v>187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11"/>
      <c r="B16" s="4" t="s">
        <v>208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11"/>
      <c r="B17" s="4"/>
      <c r="C17" s="4"/>
      <c r="D17" s="4"/>
      <c r="E17" s="4"/>
      <c r="F17" s="4"/>
      <c r="G17" s="4"/>
      <c r="H17" s="26"/>
      <c r="I17" s="26"/>
      <c r="J17" s="26"/>
      <c r="K17" s="26"/>
      <c r="L17" s="26"/>
    </row>
    <row r="18" spans="1:12" ht="15">
      <c r="A18" s="73" t="s">
        <v>43</v>
      </c>
      <c r="B18" s="11" t="s">
        <v>44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11"/>
      <c r="B19" s="20" t="s">
        <v>109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11"/>
      <c r="B20" s="20" t="s">
        <v>45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11"/>
      <c r="B21" s="20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73" t="s">
        <v>46</v>
      </c>
      <c r="B22" s="11" t="s">
        <v>47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11"/>
      <c r="B23" s="20" t="s">
        <v>48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11"/>
      <c r="B24" s="4" t="s">
        <v>105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73" t="s">
        <v>49</v>
      </c>
      <c r="B26" s="11" t="s">
        <v>124</v>
      </c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73"/>
      <c r="B27" s="4" t="s">
        <v>139</v>
      </c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11"/>
      <c r="B28" s="4" t="s">
        <v>140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1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5">
      <c r="A30" s="73" t="s">
        <v>50</v>
      </c>
      <c r="B30" s="11" t="s">
        <v>51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">
      <c r="A31" s="11"/>
      <c r="B31" s="4" t="s">
        <v>141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5">
      <c r="A32" s="11"/>
      <c r="B32" s="4" t="s">
        <v>142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5">
      <c r="A33" s="11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5">
      <c r="A34" s="74" t="s">
        <v>52</v>
      </c>
      <c r="B34" s="62" t="s">
        <v>53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5">
      <c r="A35" s="11"/>
      <c r="B35" s="20" t="s">
        <v>209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5">
      <c r="A36" s="11"/>
      <c r="B36" s="20" t="s">
        <v>210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5">
      <c r="A37" s="11"/>
      <c r="C37" s="20"/>
      <c r="D37" s="4"/>
      <c r="E37" s="4"/>
      <c r="F37" s="4"/>
      <c r="G37" s="4"/>
      <c r="H37" s="4"/>
      <c r="I37" s="4"/>
      <c r="J37" s="4"/>
      <c r="K37" s="4"/>
      <c r="L37" s="4"/>
    </row>
    <row r="38" spans="1:12" ht="15">
      <c r="A38" s="73" t="s">
        <v>54</v>
      </c>
      <c r="B38" s="11" t="s">
        <v>55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5">
      <c r="A39" s="11"/>
      <c r="B39" s="20" t="s">
        <v>104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11"/>
      <c r="B40" s="4" t="s">
        <v>13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73" t="s">
        <v>56</v>
      </c>
      <c r="B41" s="11" t="s">
        <v>57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5">
      <c r="A42" s="11"/>
      <c r="B42" s="20" t="s">
        <v>129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5">
      <c r="A43" s="11"/>
      <c r="B43" s="4" t="s">
        <v>143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5">
      <c r="A44" s="11"/>
      <c r="B44" s="4" t="s">
        <v>153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5">
      <c r="A45" s="11"/>
      <c r="B45" s="4" t="s">
        <v>148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1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5">
      <c r="A47" s="73" t="s">
        <v>58</v>
      </c>
      <c r="B47" s="11" t="s">
        <v>59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5">
      <c r="A48" s="11"/>
      <c r="B48" s="4" t="s">
        <v>110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5">
      <c r="A49" s="11"/>
      <c r="B49" s="4" t="s">
        <v>188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>
      <c r="A50" s="1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>
      <c r="A51" s="73" t="s">
        <v>60</v>
      </c>
      <c r="B51" s="11" t="s">
        <v>61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>
      <c r="A52" s="11"/>
      <c r="B52" s="20" t="s">
        <v>111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>
      <c r="A53" s="11"/>
      <c r="B53" s="20" t="s">
        <v>144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>
      <c r="A54" s="11"/>
      <c r="B54" s="4" t="s">
        <v>145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>
      <c r="A56" s="73" t="s">
        <v>62</v>
      </c>
      <c r="B56" s="11" t="s">
        <v>63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>
      <c r="A57" s="11"/>
      <c r="B57" s="20" t="s">
        <v>127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>
      <c r="A58" s="11"/>
      <c r="B58" s="20" t="s">
        <v>128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>
      <c r="A59" s="1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>
      <c r="A60" s="74" t="s">
        <v>64</v>
      </c>
      <c r="B60" s="69" t="s">
        <v>65</v>
      </c>
      <c r="C60" s="65"/>
      <c r="D60" s="4"/>
      <c r="E60" s="4"/>
      <c r="F60" s="4"/>
      <c r="G60" s="4"/>
      <c r="H60" s="4"/>
      <c r="I60" s="4"/>
      <c r="J60" s="4"/>
      <c r="K60" s="4"/>
      <c r="L60" s="4"/>
    </row>
    <row r="61" spans="1:12" ht="15">
      <c r="A61" s="11"/>
      <c r="B61" s="20" t="s">
        <v>191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>
      <c r="A62" s="11"/>
      <c r="B62" s="4" t="s">
        <v>190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>
      <c r="A63" s="1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>
      <c r="A64" s="74" t="s">
        <v>66</v>
      </c>
      <c r="B64" s="69" t="s">
        <v>67</v>
      </c>
      <c r="C64" s="65"/>
      <c r="D64" s="4"/>
      <c r="E64" s="4"/>
      <c r="F64" s="4"/>
      <c r="G64" s="4"/>
      <c r="H64" s="4"/>
      <c r="I64" s="4"/>
      <c r="J64" s="4"/>
      <c r="K64" s="4"/>
      <c r="L64" s="4"/>
    </row>
    <row r="65" spans="1:12" ht="15">
      <c r="A65" s="69"/>
      <c r="B65" s="65" t="s">
        <v>273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15">
      <c r="A66" s="69"/>
      <c r="B66" s="70" t="s">
        <v>274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</row>
    <row r="67" spans="1:12" ht="15">
      <c r="A67" s="69"/>
      <c r="B67" s="70" t="s">
        <v>281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</row>
    <row r="68" spans="1:12" ht="15">
      <c r="A68" s="69"/>
      <c r="B68" s="65" t="s">
        <v>275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</row>
    <row r="69" spans="1:12" ht="15">
      <c r="A69" s="69"/>
      <c r="B69" s="65" t="s">
        <v>276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ht="15">
      <c r="A70" s="69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">
      <c r="A71" s="74" t="s">
        <v>68</v>
      </c>
      <c r="B71" s="69" t="s">
        <v>130</v>
      </c>
      <c r="C71" s="65"/>
      <c r="D71" s="4"/>
      <c r="E71" s="4"/>
      <c r="F71" s="4"/>
      <c r="G71" s="4"/>
      <c r="H71" s="4"/>
      <c r="I71" s="4"/>
      <c r="J71" s="4"/>
      <c r="K71" s="4"/>
      <c r="L71" s="4"/>
    </row>
    <row r="72" spans="1:12" ht="15">
      <c r="A72" s="11"/>
      <c r="B72" s="4" t="s">
        <v>282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">
      <c r="A73" s="11"/>
      <c r="B73" s="70" t="s">
        <v>264</v>
      </c>
      <c r="C73" s="65"/>
      <c r="D73" s="65"/>
      <c r="E73" s="65"/>
      <c r="F73" s="4"/>
      <c r="G73" s="4"/>
      <c r="H73" s="4"/>
      <c r="I73" s="4"/>
      <c r="J73" s="4"/>
      <c r="K73" s="4"/>
      <c r="L73" s="4"/>
    </row>
    <row r="74" spans="1:12" ht="15">
      <c r="A74" s="11"/>
      <c r="B74" s="65" t="s">
        <v>283</v>
      </c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5">
      <c r="A75" s="11"/>
      <c r="B75" s="65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5">
      <c r="A76" s="74" t="s">
        <v>69</v>
      </c>
      <c r="B76" s="11" t="s">
        <v>235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5">
      <c r="A77" s="11"/>
      <c r="B77" s="20" t="s">
        <v>156</v>
      </c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5">
      <c r="A78" s="11"/>
      <c r="B78" s="20" t="s">
        <v>198</v>
      </c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">
      <c r="A79" s="11"/>
      <c r="B79" s="20" t="s">
        <v>242</v>
      </c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5">
      <c r="A80" s="11"/>
      <c r="B80" s="20" t="s">
        <v>284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">
      <c r="A81" s="11"/>
      <c r="B81" s="20" t="s">
        <v>285</v>
      </c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5">
      <c r="A82" s="11"/>
      <c r="B82" s="20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5">
      <c r="A83" s="73" t="s">
        <v>70</v>
      </c>
      <c r="B83" s="11" t="s">
        <v>71</v>
      </c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5">
      <c r="A84" s="11"/>
      <c r="B84" s="20" t="s">
        <v>72</v>
      </c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5">
      <c r="A85" s="11"/>
      <c r="B85" s="20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5">
      <c r="A86" s="73" t="s">
        <v>73</v>
      </c>
      <c r="B86" s="11" t="s">
        <v>24</v>
      </c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5">
      <c r="A87" s="11"/>
      <c r="B87" s="20" t="s">
        <v>74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1" ht="15">
      <c r="A88" s="11"/>
      <c r="B88" s="20"/>
      <c r="C88" s="4"/>
      <c r="D88" s="4"/>
      <c r="E88" s="4"/>
      <c r="F88" s="4"/>
      <c r="G88" s="4"/>
      <c r="H88" s="9" t="s">
        <v>75</v>
      </c>
      <c r="I88" s="9"/>
      <c r="J88" s="9" t="s">
        <v>76</v>
      </c>
      <c r="K88" s="9"/>
    </row>
    <row r="89" spans="1:11" ht="15">
      <c r="A89" s="11"/>
      <c r="B89" s="20"/>
      <c r="C89" s="4"/>
      <c r="D89" s="4"/>
      <c r="E89" s="4"/>
      <c r="F89" s="4"/>
      <c r="G89" s="4"/>
      <c r="H89" s="9" t="s">
        <v>15</v>
      </c>
      <c r="I89" s="9"/>
      <c r="J89" s="9" t="s">
        <v>77</v>
      </c>
      <c r="K89" s="9"/>
    </row>
    <row r="90" spans="1:11" ht="15">
      <c r="A90" s="11"/>
      <c r="B90" s="4" t="s">
        <v>13</v>
      </c>
      <c r="C90" s="4"/>
      <c r="D90" s="4"/>
      <c r="E90" s="4"/>
      <c r="F90" s="4"/>
      <c r="G90" s="4"/>
      <c r="H90" s="24" t="s">
        <v>246</v>
      </c>
      <c r="I90" s="24"/>
      <c r="J90" s="24" t="str">
        <f>+H90</f>
        <v>31/12/2008</v>
      </c>
      <c r="K90" s="9"/>
    </row>
    <row r="91" spans="1:11" ht="15">
      <c r="A91" s="11"/>
      <c r="B91" s="4" t="s">
        <v>13</v>
      </c>
      <c r="C91" s="4"/>
      <c r="D91" s="4"/>
      <c r="E91" s="4"/>
      <c r="F91" s="4"/>
      <c r="G91" s="4"/>
      <c r="H91" s="9" t="s">
        <v>6</v>
      </c>
      <c r="I91" s="9"/>
      <c r="J91" s="9" t="s">
        <v>6</v>
      </c>
      <c r="K91" s="9"/>
    </row>
    <row r="92" spans="1:11" ht="15">
      <c r="A92" s="11"/>
      <c r="B92" s="4"/>
      <c r="C92" s="15" t="s">
        <v>78</v>
      </c>
      <c r="D92" s="4"/>
      <c r="E92" s="4"/>
      <c r="F92" s="4"/>
      <c r="G92" s="4"/>
      <c r="H92" s="76">
        <v>0</v>
      </c>
      <c r="I92" s="76"/>
      <c r="J92" s="76">
        <f>+H92</f>
        <v>0</v>
      </c>
      <c r="K92" s="21"/>
    </row>
    <row r="93" spans="1:11" ht="15">
      <c r="A93" s="11"/>
      <c r="B93" s="4"/>
      <c r="C93" s="15" t="s">
        <v>79</v>
      </c>
      <c r="D93" s="4"/>
      <c r="E93" s="4"/>
      <c r="F93" s="4"/>
      <c r="G93" s="4"/>
      <c r="H93" s="76">
        <v>0</v>
      </c>
      <c r="I93" s="76"/>
      <c r="J93" s="76">
        <f>+H93</f>
        <v>0</v>
      </c>
      <c r="K93" s="21"/>
    </row>
    <row r="94" spans="1:11" ht="15">
      <c r="A94" s="11"/>
      <c r="B94" s="4"/>
      <c r="C94" s="15" t="s">
        <v>80</v>
      </c>
      <c r="D94" s="4"/>
      <c r="E94" s="4"/>
      <c r="F94" s="4"/>
      <c r="G94" s="4"/>
      <c r="H94" s="76">
        <v>0</v>
      </c>
      <c r="I94" s="76"/>
      <c r="J94" s="76">
        <f>+H94</f>
        <v>0</v>
      </c>
      <c r="K94" s="21"/>
    </row>
    <row r="95" spans="1:11" ht="15">
      <c r="A95" s="11"/>
      <c r="B95" s="4"/>
      <c r="C95" s="4"/>
      <c r="D95" s="4"/>
      <c r="E95" s="4"/>
      <c r="F95" s="4"/>
      <c r="G95" s="4"/>
      <c r="H95" s="77">
        <f>SUM(H92:H94)</f>
        <v>0</v>
      </c>
      <c r="I95" s="78"/>
      <c r="J95" s="77">
        <f>SUM(J92:J94)</f>
        <v>0</v>
      </c>
      <c r="K95" s="21"/>
    </row>
    <row r="96" spans="1:12" ht="15">
      <c r="A96" s="1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5">
      <c r="A97" s="73" t="s">
        <v>81</v>
      </c>
      <c r="B97" s="11" t="s">
        <v>82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5">
      <c r="A98" s="11"/>
      <c r="B98" s="20" t="s">
        <v>211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5">
      <c r="A99" s="11"/>
      <c r="B99" s="20" t="s">
        <v>212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5">
      <c r="A100" s="1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5">
      <c r="A101" s="73" t="s">
        <v>83</v>
      </c>
      <c r="B101" s="11" t="s">
        <v>84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5">
      <c r="A102" s="11"/>
      <c r="B102" s="4" t="s">
        <v>213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5">
      <c r="A103" s="11"/>
      <c r="B103" s="4" t="s">
        <v>214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5">
      <c r="A104" s="1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">
      <c r="A105" s="74" t="s">
        <v>85</v>
      </c>
      <c r="B105" s="11" t="s">
        <v>86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5">
      <c r="A106" s="11"/>
      <c r="B106" s="4" t="s">
        <v>222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5">
      <c r="A107" s="11"/>
      <c r="B107" s="4" t="s">
        <v>223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5">
      <c r="A108" s="11"/>
      <c r="B108" s="4" t="s">
        <v>224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5">
      <c r="A109" s="11"/>
      <c r="B109" s="4" t="s">
        <v>225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5">
      <c r="A110" s="11"/>
      <c r="B110" s="4" t="s">
        <v>226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5">
      <c r="A111" s="11"/>
      <c r="B111" s="4" t="s">
        <v>227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5">
      <c r="A112" s="1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5">
      <c r="A113" s="11"/>
      <c r="B113" s="4" t="s">
        <v>237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5">
      <c r="A114" s="11"/>
      <c r="B114" s="4" t="s">
        <v>268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5">
      <c r="A115" s="11"/>
      <c r="B115" s="4" t="s">
        <v>238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5">
      <c r="A116" s="11"/>
      <c r="B116" s="4" t="s">
        <v>267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5">
      <c r="A117" s="11"/>
      <c r="B117" s="4" t="s">
        <v>269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5">
      <c r="A118" s="1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5">
      <c r="A119" s="11"/>
      <c r="B119" s="4" t="s">
        <v>239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5">
      <c r="A120" s="11"/>
      <c r="B120" s="4" t="s">
        <v>240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5">
      <c r="A121" s="11"/>
      <c r="B121" s="4" t="s">
        <v>241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5">
      <c r="A122" s="1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5">
      <c r="A123" s="11"/>
      <c r="B123" s="4" t="s">
        <v>270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5">
      <c r="A124" s="11"/>
      <c r="B124" s="4" t="s">
        <v>271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5">
      <c r="A125" s="11"/>
      <c r="B125" s="4" t="s">
        <v>272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5">
      <c r="A126" s="1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4" ht="15">
      <c r="A127" s="74" t="s">
        <v>88</v>
      </c>
      <c r="B127" s="69" t="s">
        <v>89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5">
      <c r="A128" s="11"/>
      <c r="B128" s="4" t="s">
        <v>265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5">
      <c r="A129" s="11"/>
      <c r="B129" s="4"/>
      <c r="C129" s="4"/>
      <c r="D129" s="4"/>
      <c r="E129" s="4"/>
      <c r="F129" s="4"/>
      <c r="G129" s="4"/>
      <c r="H129" s="4"/>
      <c r="I129" s="4"/>
      <c r="J129" s="9" t="s">
        <v>6</v>
      </c>
      <c r="K129" s="9"/>
      <c r="L129" s="63"/>
      <c r="M129" s="4"/>
      <c r="N129" s="4"/>
    </row>
    <row r="130" spans="1:14" ht="15">
      <c r="A130" s="11"/>
      <c r="B130" s="4"/>
      <c r="C130" s="4" t="s">
        <v>215</v>
      </c>
      <c r="D130" s="4"/>
      <c r="E130" s="4"/>
      <c r="F130" s="4"/>
      <c r="G130" s="4"/>
      <c r="H130" s="4"/>
      <c r="I130" s="4"/>
      <c r="J130" s="9"/>
      <c r="K130" s="9"/>
      <c r="L130" s="63"/>
      <c r="M130" s="4"/>
      <c r="N130" s="4"/>
    </row>
    <row r="131" spans="1:14" ht="15.75" thickBot="1">
      <c r="A131" s="11"/>
      <c r="B131" s="4"/>
      <c r="C131" s="4" t="s">
        <v>216</v>
      </c>
      <c r="D131" s="4"/>
      <c r="E131" s="4"/>
      <c r="F131" s="4"/>
      <c r="G131" s="4"/>
      <c r="H131" s="4"/>
      <c r="I131" s="4"/>
      <c r="J131" s="82">
        <v>5376</v>
      </c>
      <c r="K131" s="9"/>
      <c r="L131" s="63"/>
      <c r="M131" s="4"/>
      <c r="N131" s="4"/>
    </row>
    <row r="132" spans="1:14" ht="15.75" thickTop="1">
      <c r="A132" s="11"/>
      <c r="B132" s="4"/>
      <c r="C132" s="4"/>
      <c r="D132" s="4"/>
      <c r="E132" s="4"/>
      <c r="F132" s="4"/>
      <c r="G132" s="4"/>
      <c r="H132" s="4"/>
      <c r="I132" s="4"/>
      <c r="J132" s="9"/>
      <c r="K132" s="9"/>
      <c r="L132" s="63"/>
      <c r="M132" s="4"/>
      <c r="N132" s="4"/>
    </row>
    <row r="133" spans="1:14" ht="15">
      <c r="A133" s="11"/>
      <c r="B133" s="4"/>
      <c r="C133" s="4" t="s">
        <v>90</v>
      </c>
      <c r="D133" s="4"/>
      <c r="E133" s="4"/>
      <c r="F133" s="4"/>
      <c r="G133" s="4"/>
      <c r="H133" s="4"/>
      <c r="I133" s="4"/>
      <c r="J133" s="72"/>
      <c r="K133" s="7"/>
      <c r="L133" s="8"/>
      <c r="M133" s="4"/>
      <c r="N133" s="4"/>
    </row>
    <row r="134" spans="1:14" ht="15">
      <c r="A134" s="11"/>
      <c r="B134" s="4"/>
      <c r="C134" s="4" t="s">
        <v>218</v>
      </c>
      <c r="D134" s="4"/>
      <c r="E134" s="4"/>
      <c r="F134" s="4"/>
      <c r="G134" s="4"/>
      <c r="H134" s="4"/>
      <c r="I134" s="4"/>
      <c r="J134" s="72">
        <v>2275</v>
      </c>
      <c r="K134" s="7"/>
      <c r="L134" s="8"/>
      <c r="M134" s="4"/>
      <c r="N134" s="4"/>
    </row>
    <row r="135" spans="1:14" ht="15">
      <c r="A135" s="11"/>
      <c r="B135" s="4"/>
      <c r="C135" s="4" t="s">
        <v>217</v>
      </c>
      <c r="D135" s="4"/>
      <c r="E135" s="4"/>
      <c r="F135" s="4"/>
      <c r="G135" s="4"/>
      <c r="H135" s="4"/>
      <c r="I135" s="4"/>
      <c r="J135" s="72">
        <v>186</v>
      </c>
      <c r="K135" s="7"/>
      <c r="L135" s="8"/>
      <c r="M135" s="4"/>
      <c r="N135" s="4"/>
    </row>
    <row r="136" spans="1:14" ht="15.75" thickBot="1">
      <c r="A136" s="11"/>
      <c r="B136" s="4"/>
      <c r="C136" s="4"/>
      <c r="D136" s="4"/>
      <c r="E136" s="4"/>
      <c r="F136" s="4"/>
      <c r="G136" s="4"/>
      <c r="H136" s="4"/>
      <c r="I136" s="4"/>
      <c r="J136" s="71">
        <f>SUM(J134:J135)</f>
        <v>2461</v>
      </c>
      <c r="K136" s="8"/>
      <c r="L136" s="8"/>
      <c r="M136" s="4"/>
      <c r="N136" s="4"/>
    </row>
    <row r="137" spans="1:14" ht="15.75" thickTop="1">
      <c r="A137" s="11"/>
      <c r="B137" s="4"/>
      <c r="C137" s="4"/>
      <c r="D137" s="4"/>
      <c r="E137" s="4"/>
      <c r="F137" s="4"/>
      <c r="G137" s="4"/>
      <c r="H137" s="4"/>
      <c r="I137" s="4"/>
      <c r="J137" s="7"/>
      <c r="K137" s="7"/>
      <c r="L137" s="8"/>
      <c r="M137" s="4"/>
      <c r="N137" s="4"/>
    </row>
    <row r="138" spans="1:14" ht="15">
      <c r="A138" s="73" t="s">
        <v>91</v>
      </c>
      <c r="B138" s="11" t="s">
        <v>92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5">
      <c r="A139" s="11"/>
      <c r="B139" s="4" t="s">
        <v>146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5">
      <c r="A140" s="1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5">
      <c r="A141" s="73" t="s">
        <v>93</v>
      </c>
      <c r="B141" s="11" t="s">
        <v>94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5">
      <c r="A142" s="11"/>
      <c r="B142" s="4" t="s">
        <v>112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2" ht="15">
      <c r="A143" s="1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4" ht="15">
      <c r="A144" s="73" t="s">
        <v>95</v>
      </c>
      <c r="B144" s="11" t="s">
        <v>96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5">
      <c r="A145" s="11"/>
      <c r="B145" s="4" t="s">
        <v>113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5">
      <c r="A146" s="1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5">
      <c r="A147" s="74" t="s">
        <v>97</v>
      </c>
      <c r="B147" s="11" t="s">
        <v>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5">
      <c r="A148" s="69" t="s">
        <v>87</v>
      </c>
      <c r="B148" s="11" t="s">
        <v>131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5">
      <c r="A149" s="11"/>
      <c r="B149" s="4" t="s">
        <v>286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5">
      <c r="A150" s="11"/>
      <c r="B150" s="4" t="s">
        <v>287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5">
      <c r="A151" s="11"/>
      <c r="B151" s="4" t="s">
        <v>288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5" customHeight="1">
      <c r="A152" s="11"/>
      <c r="B152" s="4"/>
      <c r="C152" s="4"/>
      <c r="D152" s="4"/>
      <c r="E152" s="4"/>
      <c r="F152" s="36" t="s">
        <v>14</v>
      </c>
      <c r="G152" s="37"/>
      <c r="H152" s="37" t="s">
        <v>16</v>
      </c>
      <c r="I152" s="37"/>
      <c r="J152" s="36" t="s">
        <v>17</v>
      </c>
      <c r="K152" s="37"/>
      <c r="L152" s="37" t="s">
        <v>16</v>
      </c>
      <c r="M152" s="4"/>
      <c r="N152" s="4"/>
    </row>
    <row r="153" spans="1:14" ht="15" customHeight="1">
      <c r="A153" s="11"/>
      <c r="B153" s="4"/>
      <c r="C153" s="4"/>
      <c r="D153" s="4"/>
      <c r="E153" s="4"/>
      <c r="F153" s="36" t="s">
        <v>15</v>
      </c>
      <c r="G153" s="37"/>
      <c r="H153" s="37" t="s">
        <v>15</v>
      </c>
      <c r="I153" s="37"/>
      <c r="J153" s="36" t="s">
        <v>18</v>
      </c>
      <c r="K153" s="37"/>
      <c r="L153" s="37" t="s">
        <v>18</v>
      </c>
      <c r="M153" s="4"/>
      <c r="N153" s="4"/>
    </row>
    <row r="154" spans="1:14" ht="15">
      <c r="A154" s="11"/>
      <c r="B154" s="4"/>
      <c r="C154" s="4"/>
      <c r="D154" s="4"/>
      <c r="E154" s="4"/>
      <c r="F154" s="38" t="s">
        <v>246</v>
      </c>
      <c r="G154" s="37"/>
      <c r="H154" s="39" t="s">
        <v>199</v>
      </c>
      <c r="I154" s="37"/>
      <c r="J154" s="40" t="str">
        <f>+F154</f>
        <v>31/12/2008</v>
      </c>
      <c r="K154" s="37"/>
      <c r="L154" s="41" t="str">
        <f>+H154</f>
        <v>31/12/2007</v>
      </c>
      <c r="M154" s="4"/>
      <c r="N154" s="4"/>
    </row>
    <row r="155" spans="1:14" ht="9.75" customHeight="1">
      <c r="A155" s="1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5">
      <c r="A156" s="11"/>
      <c r="B156" s="4" t="s">
        <v>289</v>
      </c>
      <c r="C156" s="4"/>
      <c r="D156" s="4"/>
      <c r="E156" s="4"/>
      <c r="F156" s="26">
        <f>+'P&amp;L'!E32</f>
        <v>-52</v>
      </c>
      <c r="G156" s="26"/>
      <c r="H156" s="26">
        <f>+'P&amp;L'!G32</f>
        <v>-1765</v>
      </c>
      <c r="I156" s="26"/>
      <c r="J156" s="26">
        <f>+'P&amp;L'!I32</f>
        <v>-2428</v>
      </c>
      <c r="K156" s="26"/>
      <c r="L156" s="26">
        <f>+'P&amp;L'!K32</f>
        <v>-4679</v>
      </c>
      <c r="M156" s="4"/>
      <c r="N156" s="4"/>
    </row>
    <row r="157" spans="1:14" ht="15" customHeight="1">
      <c r="A157" s="11"/>
      <c r="B157" s="4"/>
      <c r="C157" s="4"/>
      <c r="D157" s="4"/>
      <c r="E157" s="4"/>
      <c r="F157" s="26"/>
      <c r="G157" s="26"/>
      <c r="H157" s="26"/>
      <c r="I157" s="26"/>
      <c r="J157" s="26"/>
      <c r="K157" s="26"/>
      <c r="L157" s="26"/>
      <c r="M157" s="4"/>
      <c r="N157" s="4"/>
    </row>
    <row r="158" spans="1:14" ht="15">
      <c r="A158" s="11"/>
      <c r="B158" s="20" t="s">
        <v>132</v>
      </c>
      <c r="C158" s="4"/>
      <c r="D158" s="4"/>
      <c r="E158" s="4"/>
      <c r="F158" s="26">
        <v>31418</v>
      </c>
      <c r="G158" s="26"/>
      <c r="H158" s="26">
        <v>31418</v>
      </c>
      <c r="I158" s="26"/>
      <c r="J158" s="26">
        <v>31418</v>
      </c>
      <c r="K158" s="26"/>
      <c r="L158" s="26">
        <v>30279</v>
      </c>
      <c r="M158" s="4"/>
      <c r="N158" s="4"/>
    </row>
    <row r="159" spans="1:14" ht="15">
      <c r="A159" s="11"/>
      <c r="B159" s="20" t="s">
        <v>133</v>
      </c>
      <c r="C159" s="4"/>
      <c r="D159" s="4"/>
      <c r="E159" s="4"/>
      <c r="F159" s="26"/>
      <c r="G159" s="26"/>
      <c r="H159" s="26"/>
      <c r="I159" s="26"/>
      <c r="J159" s="26"/>
      <c r="K159" s="26"/>
      <c r="L159" s="26"/>
      <c r="M159" s="4"/>
      <c r="N159" s="4"/>
    </row>
    <row r="160" spans="1:14" ht="15" customHeight="1">
      <c r="A160" s="11"/>
      <c r="B160" s="4"/>
      <c r="C160" s="4"/>
      <c r="D160" s="4"/>
      <c r="E160" s="4"/>
      <c r="F160" s="26"/>
      <c r="G160" s="26"/>
      <c r="H160" s="26"/>
      <c r="I160" s="26"/>
      <c r="J160" s="26"/>
      <c r="K160" s="26"/>
      <c r="L160" s="26"/>
      <c r="M160" s="4"/>
      <c r="N160" s="4"/>
    </row>
    <row r="161" spans="1:14" ht="15">
      <c r="A161" s="11"/>
      <c r="B161" s="4" t="s">
        <v>290</v>
      </c>
      <c r="C161" s="4"/>
      <c r="D161" s="4"/>
      <c r="E161" s="4"/>
      <c r="F161" s="64">
        <f>+F156/F158*100</f>
        <v>-0.16551021707301547</v>
      </c>
      <c r="G161" s="64"/>
      <c r="H161" s="64">
        <f>+H156/H158*100</f>
        <v>-5.617798714112928</v>
      </c>
      <c r="I161" s="64"/>
      <c r="J161" s="64">
        <f>+J156/J158*100</f>
        <v>-7.7280539817938765</v>
      </c>
      <c r="K161" s="64"/>
      <c r="L161" s="64">
        <f>+L156/L158*100</f>
        <v>-15.452954192674792</v>
      </c>
      <c r="M161" s="4"/>
      <c r="N161" s="4"/>
    </row>
    <row r="162" spans="1:14" ht="15">
      <c r="A162" s="1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5">
      <c r="A163" s="69" t="s">
        <v>137</v>
      </c>
      <c r="B163" s="11" t="s">
        <v>134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5">
      <c r="A164" s="69"/>
      <c r="B164" s="4" t="s">
        <v>291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5">
      <c r="A165" s="69"/>
      <c r="B165" s="4" t="s">
        <v>292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5">
      <c r="A166" s="69"/>
      <c r="B166" s="4" t="s">
        <v>293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5">
      <c r="A167" s="69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5">
      <c r="A168" s="69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2" ht="15">
      <c r="A169" s="11" t="s">
        <v>99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5">
      <c r="A170" s="1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5">
      <c r="A171" s="11" t="s">
        <v>266</v>
      </c>
      <c r="B171" s="4"/>
      <c r="C171" s="4"/>
      <c r="D171" s="75"/>
      <c r="E171" s="4"/>
      <c r="F171" s="4"/>
      <c r="G171" s="4"/>
      <c r="H171" s="4"/>
      <c r="I171" s="4"/>
      <c r="J171" s="4"/>
      <c r="K171" s="4"/>
      <c r="L171" s="4"/>
    </row>
    <row r="172" spans="1:12" ht="14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printOptions/>
  <pageMargins left="0.67" right="0.18" top="0.79" bottom="0.53" header="0.81" footer="0.33"/>
  <pageSetup horizontalDpi="300" verticalDpi="300" orientation="portrait" paperSize="9" r:id="rId1"/>
  <rowBreaks count="3" manualBreakCount="3">
    <brk id="50" max="255" man="1"/>
    <brk id="96" max="255" man="1"/>
    <brk id="1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user</cp:lastModifiedBy>
  <cp:lastPrinted>2009-02-25T08:47:45Z</cp:lastPrinted>
  <dcterms:created xsi:type="dcterms:W3CDTF">2002-11-14T03:14:11Z</dcterms:created>
  <dcterms:modified xsi:type="dcterms:W3CDTF">2009-02-27T03:31:41Z</dcterms:modified>
  <cp:category/>
  <cp:version/>
  <cp:contentType/>
  <cp:contentStatus/>
</cp:coreProperties>
</file>